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frabel-my.sharepoint.com/personal/paul_bradt_infrabel_be/Documents/Desktop/Risico-matrix/Type I indringing/Versie 7 - zonder macro/Verzonden/"/>
    </mc:Choice>
  </mc:AlternateContent>
  <xr:revisionPtr revIDLastSave="0" documentId="8_{3DE35173-E414-4809-9EA7-FA722628D000}" xr6:coauthVersionLast="47" xr6:coauthVersionMax="47" xr10:uidLastSave="{00000000-0000-0000-0000-000000000000}"/>
  <workbookProtection workbookAlgorithmName="SHA-512" workbookHashValue="dqPJPSHYG6tgADGtpklRbDjkuwyy8fbOtP1J3TH+BU4nCCoHqqsy9U8RP+UZVAj3/skTaT8jcGG/slELOIPpLw==" workbookSaltValue="IObZ3qljDg3B8j3xEoR8sw==" workbookSpinCount="100000" lockStructure="1"/>
  <bookViews>
    <workbookView xWindow="28680" yWindow="-120" windowWidth="29040" windowHeight="15720" xr2:uid="{6AECFE99-C64B-4AFE-8F19-66943B898D0D}"/>
  </bookViews>
  <sheets>
    <sheet name="Samenvatting" sheetId="15" r:id="rId1"/>
    <sheet name="Metingen en schouwingen (ETCS)" sheetId="6" r:id="rId2"/>
    <sheet name="Licht materiaal (ETCS)" sheetId="16" r:id="rId3"/>
    <sheet name="Middelzwaar materiaal (ETCS)" sheetId="17" r:id="rId4"/>
    <sheet name="Metingen en schouwingen (LS)" sheetId="20" r:id="rId5"/>
    <sheet name="Licht materiaal (LS)" sheetId="21" r:id="rId6"/>
    <sheet name="Middelzwaar materiaal (LS)" sheetId="22" r:id="rId7"/>
    <sheet name="Risicomatrix" sheetId="19" r:id="rId8"/>
    <sheet name="Samenvatting-Resultaten" sheetId="23" state="veryHidden" r:id="rId9"/>
  </sheets>
  <definedNames>
    <definedName name="Aankondigingssysteem">Risicomatrix!$B$124:$B$142</definedName>
    <definedName name="Geen_specifieke_maatregelen_t.o.v._treinverkeer_noodzakelijk">Risicomatrix!$B$191:$B$213</definedName>
    <definedName name="Gematerialiseerd_sperren_van_beweging">Risicomatrix!$B$62:$B$71</definedName>
    <definedName name="Kijkuit">Risicomatrix!$B$105:$B$121</definedName>
    <definedName name="Materiële_afbakening___Markering_of_Grenswachter">Risicomatrix!$B$167:$B$188</definedName>
    <definedName name="Materiële_afbakening_Markering">Risicomatrix!$B$145:$B$164</definedName>
    <definedName name="Niet_gematerialiseerd_sperren_van_beweging">Risicomatrix!$B$74:$B$86</definedName>
    <definedName name="_xlnm.Print_Area" localSheetId="2">'Licht materiaal (ETCS)'!$A$1:$H$20</definedName>
    <definedName name="_xlnm.Print_Area" localSheetId="5">'Licht materiaal (LS)'!$A$1:$H$20</definedName>
    <definedName name="_xlnm.Print_Area" localSheetId="1">'Metingen en schouwingen (ETCS)'!$A$1:$H$20</definedName>
    <definedName name="_xlnm.Print_Area" localSheetId="4">'Metingen en schouwingen (LS)'!$A$1:$H$20</definedName>
    <definedName name="_xlnm.Print_Area" localSheetId="3">'Middelzwaar materiaal (ETCS)'!$A$1:$H$20</definedName>
    <definedName name="_xlnm.Print_Area" localSheetId="6">'Middelzwaar materiaal (LS)'!$A$1:$H$20</definedName>
    <definedName name="_xlnm.Print_Area" localSheetId="7">Risicomatrix!$A$1:$M$53</definedName>
    <definedName name="_xlnm.Print_Area" localSheetId="0">Samenvatting!$A$1:$K$30</definedName>
    <definedName name="Schildwachten_radiobeveiligingssysteem_met_afdekking">Risicomatrix!$B$89:$B$102</definedName>
    <definedName name="Spoor_buiten_dienst">Risicomatrix!$B$57:$B$59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2" l="1"/>
  <c r="B14" i="22" l="1"/>
  <c r="B16" i="6" l="1"/>
  <c r="B17" i="6" s="1"/>
  <c r="B15" i="6"/>
  <c r="B14" i="6"/>
  <c r="B16" i="16"/>
  <c r="B15" i="16"/>
  <c r="B14" i="16"/>
  <c r="B16" i="17"/>
  <c r="B15" i="17"/>
  <c r="B14" i="17"/>
  <c r="B15" i="20"/>
  <c r="B14" i="20"/>
  <c r="B16" i="20"/>
  <c r="B16" i="21"/>
  <c r="B15" i="21"/>
  <c r="B14" i="21"/>
  <c r="B16" i="22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C16" i="21" l="1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3" i="23"/>
  <c r="AB4" i="19"/>
  <c r="AB3" i="19"/>
  <c r="AB2" i="19"/>
  <c r="R23" i="19"/>
  <c r="U22" i="19"/>
  <c r="S22" i="19"/>
  <c r="R22" i="19"/>
  <c r="U21" i="19"/>
  <c r="S21" i="19"/>
  <c r="R21" i="19"/>
  <c r="U20" i="19"/>
  <c r="T20" i="19"/>
  <c r="S20" i="19"/>
  <c r="R20" i="19"/>
  <c r="Y19" i="19"/>
  <c r="U19" i="19"/>
  <c r="T19" i="19"/>
  <c r="S19" i="19"/>
  <c r="R19" i="19"/>
  <c r="Y18" i="19"/>
  <c r="U18" i="19"/>
  <c r="T18" i="19"/>
  <c r="S18" i="19"/>
  <c r="R18" i="19"/>
  <c r="Y17" i="19"/>
  <c r="V17" i="19"/>
  <c r="U17" i="19"/>
  <c r="T17" i="19"/>
  <c r="S17" i="19"/>
  <c r="R17" i="19"/>
  <c r="Y16" i="19"/>
  <c r="W16" i="19"/>
  <c r="V16" i="19"/>
  <c r="U16" i="19"/>
  <c r="T16" i="19"/>
  <c r="S16" i="19"/>
  <c r="R16" i="19"/>
  <c r="Y15" i="19"/>
  <c r="W15" i="19"/>
  <c r="V15" i="19"/>
  <c r="U15" i="19"/>
  <c r="T15" i="19"/>
  <c r="S15" i="19"/>
  <c r="R15" i="19"/>
  <c r="Y14" i="19"/>
  <c r="X14" i="19"/>
  <c r="W14" i="19"/>
  <c r="V14" i="19"/>
  <c r="U14" i="19"/>
  <c r="T14" i="19"/>
  <c r="S14" i="19"/>
  <c r="R14" i="19"/>
  <c r="Z13" i="19"/>
  <c r="Y13" i="19"/>
  <c r="X13" i="19"/>
  <c r="W13" i="19"/>
  <c r="V13" i="19"/>
  <c r="U13" i="19"/>
  <c r="T13" i="19"/>
  <c r="S13" i="19"/>
  <c r="R13" i="19"/>
  <c r="Z12" i="19"/>
  <c r="Y12" i="19"/>
  <c r="X12" i="19"/>
  <c r="W12" i="19"/>
  <c r="V12" i="19"/>
  <c r="U12" i="19"/>
  <c r="T12" i="19"/>
  <c r="S12" i="19"/>
  <c r="R12" i="19"/>
  <c r="Z11" i="19"/>
  <c r="Y11" i="19"/>
  <c r="X11" i="19"/>
  <c r="W11" i="19"/>
  <c r="V11" i="19"/>
  <c r="U11" i="19"/>
  <c r="T11" i="19"/>
  <c r="S11" i="19"/>
  <c r="R11" i="19"/>
  <c r="Z10" i="19"/>
  <c r="Y10" i="19"/>
  <c r="X10" i="19"/>
  <c r="W10" i="19"/>
  <c r="V10" i="19"/>
  <c r="U10" i="19"/>
  <c r="T10" i="19"/>
  <c r="S10" i="19"/>
  <c r="R10" i="19"/>
  <c r="AA9" i="19"/>
  <c r="Z9" i="19"/>
  <c r="Y9" i="19"/>
  <c r="X9" i="19"/>
  <c r="W9" i="19"/>
  <c r="V9" i="19"/>
  <c r="U9" i="19"/>
  <c r="T9" i="19"/>
  <c r="S9" i="19"/>
  <c r="R9" i="19"/>
  <c r="AA8" i="19"/>
  <c r="Z8" i="19"/>
  <c r="Y8" i="19"/>
  <c r="X8" i="19"/>
  <c r="W8" i="19"/>
  <c r="V8" i="19"/>
  <c r="U8" i="19"/>
  <c r="T8" i="19"/>
  <c r="S8" i="19"/>
  <c r="R8" i="19"/>
  <c r="AA7" i="19"/>
  <c r="Z7" i="19"/>
  <c r="Y7" i="19"/>
  <c r="X7" i="19"/>
  <c r="W7" i="19"/>
  <c r="V7" i="19"/>
  <c r="U7" i="19"/>
  <c r="T7" i="19"/>
  <c r="S7" i="19"/>
  <c r="R7" i="19"/>
  <c r="AA6" i="19"/>
  <c r="Z6" i="19"/>
  <c r="Y6" i="19"/>
  <c r="X6" i="19"/>
  <c r="W6" i="19"/>
  <c r="V6" i="19"/>
  <c r="U6" i="19"/>
  <c r="T6" i="19"/>
  <c r="S6" i="19"/>
  <c r="R6" i="19"/>
  <c r="AA5" i="19"/>
  <c r="Z5" i="19"/>
  <c r="Y5" i="19"/>
  <c r="X5" i="19"/>
  <c r="W5" i="19"/>
  <c r="V5" i="19"/>
  <c r="U5" i="19"/>
  <c r="T5" i="19"/>
  <c r="S5" i="19"/>
  <c r="R5" i="19"/>
  <c r="AA4" i="19"/>
  <c r="Z4" i="19"/>
  <c r="Y4" i="19"/>
  <c r="X4" i="19"/>
  <c r="W4" i="19"/>
  <c r="V4" i="19"/>
  <c r="U4" i="19"/>
  <c r="T4" i="19"/>
  <c r="S4" i="19"/>
  <c r="R4" i="19"/>
  <c r="AA3" i="19"/>
  <c r="Z3" i="19"/>
  <c r="Y3" i="19"/>
  <c r="X3" i="19"/>
  <c r="W3" i="19"/>
  <c r="V3" i="19"/>
  <c r="U3" i="19"/>
  <c r="T3" i="19"/>
  <c r="S3" i="19"/>
  <c r="R3" i="19"/>
  <c r="AA2" i="19"/>
  <c r="Z2" i="19"/>
  <c r="Y2" i="19"/>
  <c r="X2" i="19"/>
  <c r="W2" i="19"/>
  <c r="V2" i="19"/>
  <c r="U2" i="19"/>
  <c r="T2" i="19"/>
  <c r="S2" i="19"/>
  <c r="R2" i="19"/>
  <c r="H10" i="21"/>
  <c r="H10" i="20"/>
  <c r="H10" i="17"/>
  <c r="H10" i="16"/>
  <c r="H10" i="6"/>
  <c r="H10" i="22"/>
  <c r="B17" i="22" s="1"/>
  <c r="C16" i="16" l="1"/>
  <c r="C16" i="17"/>
  <c r="C16" i="20"/>
  <c r="C16" i="22"/>
  <c r="C16" i="6"/>
  <c r="B12" i="15"/>
</calcChain>
</file>

<file path=xl/sharedStrings.xml><?xml version="1.0" encoding="utf-8"?>
<sst xmlns="http://schemas.openxmlformats.org/spreadsheetml/2006/main" count="3017" uniqueCount="188">
  <si>
    <t>Risicoanalysematrix type I</t>
  </si>
  <si>
    <r>
      <t xml:space="preserve">Opmerking: 
</t>
    </r>
    <r>
      <rPr>
        <i/>
        <sz val="11"/>
        <color theme="1"/>
        <rFont val="Calibri"/>
        <family val="2"/>
        <scheme val="minor"/>
      </rPr>
      <t>Gelieve op deze 3 vragen te antwoorden alvorens de risicoanalyse uit te voeren</t>
    </r>
  </si>
  <si>
    <t>Werken met mogelijke indringing type I - Risicoanalyse voor de bepaling van beveiligingsmethode</t>
  </si>
  <si>
    <r>
      <rPr>
        <b/>
        <sz val="11"/>
        <rFont val="Calibri"/>
        <family val="2"/>
        <scheme val="minor"/>
      </rPr>
      <t>Activiteitstype</t>
    </r>
    <r>
      <rPr>
        <b/>
        <sz val="11"/>
        <color rgb="FFFF0000"/>
        <rFont val="Calibri"/>
        <family val="2"/>
        <scheme val="minor"/>
      </rPr>
      <t xml:space="preserve"> </t>
    </r>
  </si>
  <si>
    <t>Metingen en schouwingen op een ETCS-lijn</t>
  </si>
  <si>
    <t>Referentie werf
of activiteit</t>
  </si>
  <si>
    <t>Datum werf</t>
  </si>
  <si>
    <t>Verantwoordelijke van de werf</t>
  </si>
  <si>
    <t>Afbakening van de werfzone 
(van KP tot KP)</t>
  </si>
  <si>
    <t>Nummer</t>
  </si>
  <si>
    <t>Evaluatiecriteria</t>
  </si>
  <si>
    <t>A</t>
  </si>
  <si>
    <t>B</t>
  </si>
  <si>
    <t>C</t>
  </si>
  <si>
    <t>D</t>
  </si>
  <si>
    <t>Antwoord</t>
  </si>
  <si>
    <t>Snelheid treinverkeer</t>
  </si>
  <si>
    <t>v &gt; 160 km/u</t>
  </si>
  <si>
    <r>
      <t xml:space="preserve">40 km/u &lt; v </t>
    </r>
    <r>
      <rPr>
        <sz val="11"/>
        <color theme="1"/>
        <rFont val="Calibri"/>
        <family val="2"/>
      </rPr>
      <t>≤</t>
    </r>
    <r>
      <rPr>
        <sz val="7.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160 km/u</t>
    </r>
  </si>
  <si>
    <t>v ≤  40 km/u</t>
  </si>
  <si>
    <t>Afstand tussen werfzone en spoor in dienst</t>
  </si>
  <si>
    <t>In de gevarenzone</t>
  </si>
  <si>
    <t>In de oranje zone</t>
  </si>
  <si>
    <t>In de gele zone</t>
  </si>
  <si>
    <t>In de groene zone</t>
  </si>
  <si>
    <t>Duur/frequentie van indringing</t>
  </si>
  <si>
    <t>Regelmatige indringing (meer dan 4 indringen per uur of meer dan 15 minuten per uur)</t>
  </si>
  <si>
    <t>Punctuele indringing (maximum 4 indringingen per uur en minder dan 15 minuten per uur)</t>
  </si>
  <si>
    <t>Niet-voorziene indringing</t>
  </si>
  <si>
    <t>Risico op indringing is beheerst door het plaatsen van een fysische afscheiding (safety fence,...)</t>
  </si>
  <si>
    <t>meer dan 4 personen</t>
  </si>
  <si>
    <t>3 à 4 personen</t>
  </si>
  <si>
    <t>1 à 2 personen</t>
  </si>
  <si>
    <t>Resultaaat in functie van gegeven antwoorden</t>
  </si>
  <si>
    <t>Hoogste score</t>
  </si>
  <si>
    <t>Risico (netniveau) :</t>
  </si>
  <si>
    <t>Groep minimale maatregelen</t>
  </si>
  <si>
    <t>Sub-groep minimale maatregelen</t>
  </si>
  <si>
    <t>Opmerkingen:</t>
  </si>
  <si>
    <t>Gekozen groep maatregelen:</t>
  </si>
  <si>
    <t>Indien andere :</t>
  </si>
  <si>
    <t>Interventie met licht materiaal (&lt; 35kg) op een ETCS lijn</t>
  </si>
  <si>
    <t>40 km/u &lt; v ≤ 160 km/u</t>
  </si>
  <si>
    <t>Interventie met middelzwaar materiaal op een ETCS lijn</t>
  </si>
  <si>
    <t>-</t>
  </si>
  <si>
    <t>Metingen en schouwingen op een laterale seininrichting lijn</t>
  </si>
  <si>
    <t>Interventie met licht materiaal (&lt; 35kg) op een laterale seininrichting lijn</t>
  </si>
  <si>
    <t>Interventie met middelzwaar materiaal op een laterale seininrichting lijn</t>
  </si>
  <si>
    <t>Ernst</t>
  </si>
  <si>
    <t>2a</t>
  </si>
  <si>
    <t>2b</t>
  </si>
  <si>
    <t>2c</t>
  </si>
  <si>
    <t>3a</t>
  </si>
  <si>
    <t>3b</t>
  </si>
  <si>
    <t>3c</t>
  </si>
  <si>
    <t>3d</t>
  </si>
  <si>
    <t>Frequentie</t>
  </si>
  <si>
    <t>Risicoscore</t>
  </si>
  <si>
    <t>Aanvaardbaarheid</t>
  </si>
  <si>
    <t>≥ 10</t>
  </si>
  <si>
    <r>
      <t xml:space="preserve">Onaanvaardbaar risiconiveau: </t>
    </r>
    <r>
      <rPr>
        <sz val="10"/>
        <color rgb="FF000000"/>
        <rFont val="Arial"/>
        <family val="2"/>
      </rPr>
      <t xml:space="preserve">onderzoek of andere systemen of technische oplossingen met een lager risiconiveau mogelijk zijn: indien niet dient een gedetailleerde risicoanalyse uitgevoerd te worden ten einde maatregelen te identificeren om het risiconiveau tenminste tot een tolereerbaar niveau terug te brengen. </t>
    </r>
  </si>
  <si>
    <r>
      <t>Hoog risiconiveau:</t>
    </r>
    <r>
      <rPr>
        <sz val="10"/>
        <color rgb="FF000000"/>
        <rFont val="Arial"/>
        <family val="2"/>
      </rPr>
      <t xml:space="preserve"> alleen tolereerbaar mits de aanwezigheid van risico beperkende maatregelen en indien een verdere risicoreductie aantoonbaar moeilijk uitvoerbaar is (Aan te tonen met een gedocumenteerde kosten-baten analyse). </t>
    </r>
  </si>
  <si>
    <r>
      <t xml:space="preserve">Matig risiconiveau: </t>
    </r>
    <r>
      <rPr>
        <sz val="10"/>
        <color rgb="FF000000"/>
        <rFont val="Arial"/>
        <family val="2"/>
      </rPr>
      <t xml:space="preserve">tolereerbaar mits de aanwezigheid van risico beperkende maatregelen. De selectie van maatregelen gebeurt op basis van het advies van de experten. </t>
    </r>
  </si>
  <si>
    <r>
      <t>Matig risiconiveau:</t>
    </r>
    <r>
      <rPr>
        <sz val="10"/>
        <color rgb="FF000000"/>
        <rFont val="Arial"/>
        <family val="2"/>
      </rPr>
      <t xml:space="preserve"> tolereerbaar mits de aanwezigheid van risico beperkende maatregelen. De selectie van maatregelen gebeurt op basis van het advies van de experten. </t>
    </r>
  </si>
  <si>
    <t>≤ 5</t>
  </si>
  <si>
    <r>
      <t xml:space="preserve">Laag risiconiveau: </t>
    </r>
    <r>
      <rPr>
        <sz val="10"/>
        <color rgb="FF000000"/>
        <rFont val="Arial"/>
        <family val="2"/>
      </rPr>
      <t xml:space="preserve">algemeen aanvaardbaar: er zijn geen bijkomende maatregelen vereist. </t>
    </r>
  </si>
  <si>
    <t>FREQUENTIE</t>
  </si>
  <si>
    <t xml:space="preserve">Score </t>
  </si>
  <si>
    <t xml:space="preserve">Beschrijving </t>
  </si>
  <si>
    <t xml:space="preserve">Zeer onwaarschijnlijk  </t>
  </si>
  <si>
    <t xml:space="preserve">Minder dan elke 125 jaar  </t>
  </si>
  <si>
    <t xml:space="preserve">Uitzonderlijk </t>
  </si>
  <si>
    <t xml:space="preserve">Tussen elke 125 jaar en elke 25 jaar </t>
  </si>
  <si>
    <t xml:space="preserve">Ongewoon </t>
  </si>
  <si>
    <t xml:space="preserve">Tusen elke 25 jaar en elke 5 jaar </t>
  </si>
  <si>
    <t xml:space="preserve">Occasioneel </t>
  </si>
  <si>
    <t xml:space="preserve">Tussen elke 5 jaar en jaarlijks </t>
  </si>
  <si>
    <t xml:space="preserve">Regelmatig </t>
  </si>
  <si>
    <t xml:space="preserve">1 tot 5 maal per jaar </t>
  </si>
  <si>
    <t xml:space="preserve">Frequent </t>
  </si>
  <si>
    <t xml:space="preserve">Meer dan 5 maal per jaar </t>
  </si>
  <si>
    <t>ERNST</t>
  </si>
  <si>
    <t xml:space="preserve">Ernst (Welzijn op het werk / Exploitatieveiligheid) </t>
  </si>
  <si>
    <t xml:space="preserve">Ernst (financieel) </t>
  </si>
  <si>
    <t>Zeer klein</t>
  </si>
  <si>
    <t xml:space="preserve">Lichtgewond, zonder tijdelijke arbeidsongeschiktheid </t>
  </si>
  <si>
    <t>x ≤ 24.000 euro</t>
  </si>
  <si>
    <t>Klein</t>
  </si>
  <si>
    <t xml:space="preserve">Tijdelijke arbeidsongeschiktheid van 1 tot 3 dagen / meerdere lichtgewonden </t>
  </si>
  <si>
    <t>24.000 euro &gt; x ≤ 120.000 euro</t>
  </si>
  <si>
    <t>Matig</t>
  </si>
  <si>
    <t xml:space="preserve">Tijdelijke arbeidsongeschiktheid &gt; dan 3 dagen / omkeerbaar maar met ernstige gevolgen </t>
  </si>
  <si>
    <t>120.000 euro &gt; x ≤ 600.000 euro</t>
  </si>
  <si>
    <t>Aanzienlijk</t>
  </si>
  <si>
    <t xml:space="preserve">Meerdere ernstige gewonden/ permanente arbeidsongeschiktheid/ doodsbedreiging van een persoon </t>
  </si>
  <si>
    <t>600.000 euro &gt; x ≤ 3.000.000 euro</t>
  </si>
  <si>
    <t>Groot</t>
  </si>
  <si>
    <t xml:space="preserve">Doodsbedreiging van meerdere personen ( gelijkwaardig aan &gt;1 tot 5 doden) </t>
  </si>
  <si>
    <t>3.000.000 euro &gt; x ≤ 15.000.000 euro</t>
  </si>
  <si>
    <t>Zeer groot</t>
  </si>
  <si>
    <t>Doodsbedreiging van meerdere personen (gelijkwaardig aan &gt;5 tot 25 doden)</t>
  </si>
  <si>
    <t>15.000.000 euro &gt; x ≤ 75.000.000 euro</t>
  </si>
  <si>
    <t>Catastrofaal</t>
  </si>
  <si>
    <t>Doodsbedreiging van meerdere personen (gelijkwaardig aan &gt;25 doden)</t>
  </si>
  <si>
    <t>x &gt; 75.000.000 euro</t>
  </si>
  <si>
    <t>Maatregelen</t>
  </si>
  <si>
    <t>I</t>
  </si>
  <si>
    <t>Spoor buiten dienst</t>
  </si>
  <si>
    <t>II</t>
  </si>
  <si>
    <t>Fysische afscherming - Rail Safety-Fence of gelijkwaardig</t>
  </si>
  <si>
    <t>III</t>
  </si>
  <si>
    <t>III.1</t>
  </si>
  <si>
    <t>ATW-Tx</t>
  </si>
  <si>
    <t>S 460 + materialisatie</t>
  </si>
  <si>
    <t>S 660 + materialisatie</t>
  </si>
  <si>
    <t>S 428 + materialisatie</t>
  </si>
  <si>
    <t>ZKL</t>
  </si>
  <si>
    <t>III.2</t>
  </si>
  <si>
    <t>S460</t>
  </si>
  <si>
    <t>S660</t>
  </si>
  <si>
    <t>S428</t>
  </si>
  <si>
    <t>S461</t>
  </si>
  <si>
    <t>IV</t>
  </si>
  <si>
    <t>IV.1</t>
  </si>
  <si>
    <t>Schildwachten - Radiobeveiligingssysteem met afdekking</t>
  </si>
  <si>
    <t>IV.2</t>
  </si>
  <si>
    <t>Schildwachten - Radiobeveiligingssysteem zonder afdekking</t>
  </si>
  <si>
    <t>Schildwacht(en)</t>
  </si>
  <si>
    <t>IV.3</t>
  </si>
  <si>
    <t>Kijkuit</t>
  </si>
  <si>
    <t>IV.4</t>
  </si>
  <si>
    <t>ATWS</t>
  </si>
  <si>
    <t>IV.5</t>
  </si>
  <si>
    <t>Aankondiger</t>
  </si>
  <si>
    <t>V</t>
  </si>
  <si>
    <t>V.1</t>
  </si>
  <si>
    <t>Materiële afbakening - Markering</t>
  </si>
  <si>
    <t>V.2</t>
  </si>
  <si>
    <t>Immateriële afbakening</t>
  </si>
  <si>
    <t>VI</t>
  </si>
  <si>
    <t>Toezicht door een aangeduide bediende (grenswachter)</t>
  </si>
  <si>
    <t>Geen maatregelen t.o.v. treinverkeer</t>
  </si>
  <si>
    <t>Andere</t>
  </si>
  <si>
    <r>
      <t xml:space="preserve">Aantal medewerkers </t>
    </r>
    <r>
      <rPr>
        <sz val="11"/>
        <color theme="1"/>
        <rFont val="Calibri"/>
        <family val="2"/>
        <scheme val="minor"/>
      </rPr>
      <t>(personeel voor beveiliging niet meegerekend)</t>
    </r>
  </si>
  <si>
    <t>Metingen en schouwingen (ETCS)</t>
  </si>
  <si>
    <t>Niet-gematerialiseerd sperren van beweging</t>
  </si>
  <si>
    <t/>
  </si>
  <si>
    <t>Afbakening van de werfzone</t>
  </si>
  <si>
    <t>Materiële afbakening - Markering of Grenswachter</t>
  </si>
  <si>
    <t>Geen specifieke maatregelen t.o.v. treinverkeer noodzakelijk</t>
  </si>
  <si>
    <t>Aankondigingssysteem</t>
  </si>
  <si>
    <t>Schildwachten radiobeveiligingssysteem met afdekking</t>
  </si>
  <si>
    <t>Antwoorden</t>
  </si>
  <si>
    <t>Licht materiaal (ETCS)</t>
  </si>
  <si>
    <t>Middelzwaar materiaal (ETCS)</t>
  </si>
  <si>
    <t>Metingen en schouwingen (LS)</t>
  </si>
  <si>
    <t>Licht materiaal (LS)</t>
  </si>
  <si>
    <t>Spoor_buiten_dienst</t>
  </si>
  <si>
    <t>Gematerialiseerd_sperren_van_beweging</t>
  </si>
  <si>
    <t>Niet-gematerialiseerd_sperren_van_beweging</t>
  </si>
  <si>
    <t>Schildwachten_radiobeveiligingssysteem_met_afdekking</t>
  </si>
  <si>
    <t>Materiële_afbakening-Markering</t>
  </si>
  <si>
    <t>Materiële_afbakening_-_Markering_of_Grenswachter</t>
  </si>
  <si>
    <t>Versie 7.0</t>
  </si>
  <si>
    <t>/</t>
  </si>
  <si>
    <t>3. Heeft de activiteit op een lijn, enkel uitgerust met laterale seininrichting of ETCS L1 Limited Supervision?</t>
  </si>
  <si>
    <r>
      <rPr>
        <b/>
        <i/>
        <sz val="16"/>
        <color theme="1"/>
        <rFont val="Calibri"/>
        <family val="2"/>
        <scheme val="minor"/>
      </rPr>
      <t xml:space="preserve">Opmerking: 
</t>
    </r>
    <r>
      <rPr>
        <i/>
        <sz val="16"/>
        <color theme="1"/>
        <rFont val="Calibri"/>
        <family val="2"/>
        <scheme val="minor"/>
      </rPr>
      <t>De risicoanalyse laat toe om de</t>
    </r>
    <r>
      <rPr>
        <b/>
        <i/>
        <sz val="16"/>
        <color theme="1"/>
        <rFont val="Calibri"/>
        <family val="2"/>
        <scheme val="minor"/>
      </rPr>
      <t xml:space="preserve"> minimale</t>
    </r>
    <r>
      <rPr>
        <i/>
        <sz val="16"/>
        <color theme="1"/>
        <rFont val="Calibri"/>
        <family val="2"/>
        <scheme val="minor"/>
      </rPr>
      <t xml:space="preserve"> beschermingsmaatregelen te bepalen.
Indien de uitvoeringsvoorwaarden (zichtbaarheid, exploitatievoorwaarden, middelen (personeel), uitvoeringsmethode,...)   niet toelaten om de voorgestelde</t>
    </r>
    <r>
      <rPr>
        <b/>
        <i/>
        <sz val="16"/>
        <color theme="1"/>
        <rFont val="Calibri"/>
        <family val="2"/>
        <scheme val="minor"/>
      </rPr>
      <t xml:space="preserve"> minimale</t>
    </r>
    <r>
      <rPr>
        <i/>
        <sz val="16"/>
        <color theme="1"/>
        <rFont val="Calibri"/>
        <family val="2"/>
        <scheme val="minor"/>
      </rPr>
      <t xml:space="preserve"> beschermingsmaatregelen toe te passen, moeten er bijkomende maatregelen genomen worden in overeenstemming met de preventiehiërarchie.</t>
    </r>
  </si>
  <si>
    <r>
      <rPr>
        <b/>
        <i/>
        <sz val="16"/>
        <color theme="1"/>
        <rFont val="Calibri"/>
        <family val="2"/>
        <scheme val="minor"/>
      </rPr>
      <t xml:space="preserve">Opmerking: 
</t>
    </r>
    <r>
      <rPr>
        <i/>
        <sz val="16"/>
        <color theme="1"/>
        <rFont val="Calibri"/>
        <family val="2"/>
        <scheme val="minor"/>
      </rPr>
      <t xml:space="preserve">
De risicoanalyse laat toe om de </t>
    </r>
    <r>
      <rPr>
        <b/>
        <i/>
        <sz val="16"/>
        <color theme="1"/>
        <rFont val="Calibri"/>
        <family val="2"/>
        <scheme val="minor"/>
      </rPr>
      <t>minimale</t>
    </r>
    <r>
      <rPr>
        <i/>
        <sz val="16"/>
        <color theme="1"/>
        <rFont val="Calibri"/>
        <family val="2"/>
        <scheme val="minor"/>
      </rPr>
      <t xml:space="preserve"> beschermingsmaatregelen te bepalen.
Indien de uitvoeringsvoorwaarden (zichtbaarheid, exploitatievoorwaarden, middelen (personeel), uitvoeringsmethode,...)   niet toelaten om de voorgestelde </t>
    </r>
    <r>
      <rPr>
        <b/>
        <i/>
        <sz val="16"/>
        <color theme="1"/>
        <rFont val="Calibri"/>
        <family val="2"/>
        <scheme val="minor"/>
      </rPr>
      <t xml:space="preserve">minimale </t>
    </r>
    <r>
      <rPr>
        <i/>
        <sz val="16"/>
        <color theme="1"/>
        <rFont val="Calibri"/>
        <family val="2"/>
        <scheme val="minor"/>
      </rPr>
      <t>beschermingsmaatregelen toe te passen, moeten er bijkomende maatregelen genomen worden in overeenstemming met de preventiehiërarchie.</t>
    </r>
  </si>
  <si>
    <r>
      <t xml:space="preserve">Opmerking: 
</t>
    </r>
    <r>
      <rPr>
        <i/>
        <sz val="16"/>
        <color rgb="FF000000"/>
        <rFont val="Calibri"/>
        <family val="2"/>
      </rPr>
      <t xml:space="preserve">De risicoanalyse laat toe om de </t>
    </r>
    <r>
      <rPr>
        <b/>
        <i/>
        <sz val="16"/>
        <color rgb="FF000000"/>
        <rFont val="Calibri"/>
        <family val="2"/>
      </rPr>
      <t>minimale</t>
    </r>
    <r>
      <rPr>
        <i/>
        <sz val="16"/>
        <color rgb="FF000000"/>
        <rFont val="Calibri"/>
        <family val="2"/>
      </rPr>
      <t xml:space="preserve"> beschermingsmaatregelen te bepalen.
Indien de uitvoeringsvoorwaarden (zichtbaarheid, exploitatievoorwaarden, middelen (personeel), uitvoeringsmethode,...)   niet toelaten om de voorgestelde </t>
    </r>
    <r>
      <rPr>
        <b/>
        <i/>
        <sz val="16"/>
        <color rgb="FF000000"/>
        <rFont val="Calibri"/>
        <family val="2"/>
      </rPr>
      <t>minimale</t>
    </r>
    <r>
      <rPr>
        <i/>
        <sz val="16"/>
        <color rgb="FF000000"/>
        <rFont val="Calibri"/>
        <family val="2"/>
      </rPr>
      <t xml:space="preserve"> beschermingsmaatregelen toe te passen, moeten er bijkomende maatregelen genomen worden in overeenstemming met de preventiehiërarchie.
</t>
    </r>
    <r>
      <rPr>
        <b/>
        <i/>
        <sz val="16"/>
        <color rgb="FF000000"/>
        <rFont val="Calibri"/>
        <family val="2"/>
      </rPr>
      <t xml:space="preserve">
</t>
    </r>
  </si>
  <si>
    <r>
      <t xml:space="preserve">Opmerking: 
</t>
    </r>
    <r>
      <rPr>
        <i/>
        <sz val="16"/>
        <color theme="1"/>
        <rFont val="Calibri"/>
        <family val="2"/>
        <scheme val="minor"/>
      </rPr>
      <t xml:space="preserve">De risicoanalyse laat toe om de </t>
    </r>
    <r>
      <rPr>
        <b/>
        <i/>
        <sz val="16"/>
        <color theme="1"/>
        <rFont val="Calibri"/>
        <family val="2"/>
        <scheme val="minor"/>
      </rPr>
      <t>minimale</t>
    </r>
    <r>
      <rPr>
        <i/>
        <sz val="16"/>
        <color theme="1"/>
        <rFont val="Calibri"/>
        <family val="2"/>
        <scheme val="minor"/>
      </rPr>
      <t xml:space="preserve"> beschermingsmaatregelen te bepalen.
Indien de uitvoeringsvoorwaarden (zichtbaarheid, exploitatievoorwaarden, middelen (personeel), uitvoeringsmethode,...)   niet toelaten om de voorgestelde </t>
    </r>
    <r>
      <rPr>
        <b/>
        <i/>
        <sz val="16"/>
        <color theme="1"/>
        <rFont val="Calibri"/>
        <family val="2"/>
        <scheme val="minor"/>
      </rPr>
      <t>minimale</t>
    </r>
    <r>
      <rPr>
        <i/>
        <sz val="16"/>
        <color theme="1"/>
        <rFont val="Calibri"/>
        <family val="2"/>
        <scheme val="minor"/>
      </rPr>
      <t xml:space="preserve"> beschermingsmaatregelen toe te passen, moeten er bijkomende maatregelen genomen worden in overeenstemming met de preventiehiërarchie.
</t>
    </r>
    <r>
      <rPr>
        <b/>
        <i/>
        <sz val="16"/>
        <color theme="1"/>
        <rFont val="Calibri"/>
        <family val="2"/>
        <scheme val="minor"/>
      </rPr>
      <t xml:space="preserve">
</t>
    </r>
  </si>
  <si>
    <r>
      <t xml:space="preserve">Opmerking: 
</t>
    </r>
    <r>
      <rPr>
        <i/>
        <sz val="16"/>
        <color theme="1"/>
        <rFont val="Calibri"/>
        <family val="2"/>
        <scheme val="minor"/>
      </rPr>
      <t xml:space="preserve">De risicoanalyse laat toe om de </t>
    </r>
    <r>
      <rPr>
        <b/>
        <i/>
        <sz val="16"/>
        <color theme="1"/>
        <rFont val="Calibri"/>
        <family val="2"/>
        <scheme val="minor"/>
      </rPr>
      <t xml:space="preserve">minimale </t>
    </r>
    <r>
      <rPr>
        <i/>
        <sz val="16"/>
        <color theme="1"/>
        <rFont val="Calibri"/>
        <family val="2"/>
        <scheme val="minor"/>
      </rPr>
      <t xml:space="preserve">beschermingsmaatregelen te bepalen.
Indien de uitvoeringsvoorwaarden (zichtbaarheid, exploitatievoorwaarden, middelen (personeel), uitvoeringsmethode,...)   niet toelaten om de voorgestelde </t>
    </r>
    <r>
      <rPr>
        <b/>
        <i/>
        <sz val="16"/>
        <color theme="1"/>
        <rFont val="Calibri"/>
        <family val="2"/>
        <scheme val="minor"/>
      </rPr>
      <t>minimale</t>
    </r>
    <r>
      <rPr>
        <i/>
        <sz val="16"/>
        <color theme="1"/>
        <rFont val="Calibri"/>
        <family val="2"/>
        <scheme val="minor"/>
      </rPr>
      <t xml:space="preserve"> beschermingsmaatregelen toe te passen, moeten er bijkomende maatregelen genomen worden in overeenstemming met de preventiehiërarchie.
</t>
    </r>
    <r>
      <rPr>
        <b/>
        <i/>
        <sz val="16"/>
        <color theme="1"/>
        <rFont val="Calibri"/>
        <family val="2"/>
        <scheme val="minor"/>
      </rPr>
      <t xml:space="preserve">
</t>
    </r>
  </si>
  <si>
    <r>
      <t xml:space="preserve">Opmerking: 
</t>
    </r>
    <r>
      <rPr>
        <i/>
        <sz val="16"/>
        <color theme="1"/>
        <rFont val="Calibri"/>
        <family val="2"/>
        <scheme val="minor"/>
      </rPr>
      <t xml:space="preserve">De risicoanalyse laat toe om de </t>
    </r>
    <r>
      <rPr>
        <b/>
        <i/>
        <sz val="16"/>
        <color theme="1"/>
        <rFont val="Calibri"/>
        <family val="2"/>
        <scheme val="minor"/>
      </rPr>
      <t>minimale</t>
    </r>
    <r>
      <rPr>
        <i/>
        <sz val="16"/>
        <color theme="1"/>
        <rFont val="Calibri"/>
        <family val="2"/>
        <scheme val="minor"/>
      </rPr>
      <t xml:space="preserve"> beschermingsmaatregelen te bepalen.
Indien de uitvoeringsvoorwaarden (zichtbaarheid, exploitatievoorwaarden, middelen (personeel), uitvoeringsmethode,...)   niet toelaten om de voorgestelde </t>
    </r>
    <r>
      <rPr>
        <b/>
        <i/>
        <sz val="16"/>
        <color theme="1"/>
        <rFont val="Calibri"/>
        <family val="2"/>
        <scheme val="minor"/>
      </rPr>
      <t>minimale</t>
    </r>
    <r>
      <rPr>
        <i/>
        <sz val="16"/>
        <color theme="1"/>
        <rFont val="Calibri"/>
        <family val="2"/>
        <scheme val="minor"/>
      </rPr>
      <t xml:space="preserve"> beschermingsmaatregelen toe te passen, moeten er bijkomende maatregelen genomen worden in overeenstemming met de preventiehiërarchie.
</t>
    </r>
    <r>
      <rPr>
        <b/>
        <i/>
        <sz val="16"/>
        <color theme="1"/>
        <rFont val="Calibri"/>
        <family val="2"/>
        <scheme val="minor"/>
      </rPr>
      <t xml:space="preserve">
</t>
    </r>
  </si>
  <si>
    <t>Werken in de gevarenzone is niet verenigbaar met</t>
  </si>
  <si>
    <t>punctuele indringing.</t>
  </si>
  <si>
    <t>niet-voorziene indringing.</t>
  </si>
  <si>
    <t>beheerste indringing.</t>
  </si>
  <si>
    <t>1. Veroorzaakt de activiteit een wijziging op de veiligheidsvoorwaarden en/of exploitatiemogelijkheden?</t>
  </si>
  <si>
    <r>
      <t xml:space="preserve">2. Heeft de activiteit plaats op een ETCS-lijn Full Supervision?
</t>
    </r>
    <r>
      <rPr>
        <i/>
        <sz val="11"/>
        <color theme="1"/>
        <rFont val="Calibri"/>
        <family val="2"/>
        <scheme val="minor"/>
      </rPr>
      <t>ETCS-lijn : 
- stuurpostsignalisatie (ETCS L1 of L2 Full Supervision) en laterale seininrichting;
- stuurpostsignalisatie (ETCS L1 of L2 Full Supervision).</t>
    </r>
  </si>
  <si>
    <t>Bijlage - Bundel 63 versie 2.3</t>
  </si>
  <si>
    <t>ZKL + EBP</t>
  </si>
  <si>
    <t>S 460</t>
  </si>
  <si>
    <t>S 660</t>
  </si>
  <si>
    <t>S 461</t>
  </si>
  <si>
    <t>S 460 + CMB</t>
  </si>
  <si>
    <t>S 460 + ZKL</t>
  </si>
  <si>
    <t>S 460 + MBS</t>
  </si>
  <si>
    <t>S 660 + ZKL</t>
  </si>
  <si>
    <t>S 428 + CMB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</si>
</sst>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7.7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rgb="FF000000"/>
      <name val="Calibri"/>
      <family val="2"/>
    </font>
    <font>
      <i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C74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dashed">
        <color indexed="64"/>
      </right>
      <top style="medium">
        <color auto="1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auto="1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1" xfId="0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0" fillId="3" borderId="0" xfId="0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" fillId="2" borderId="0" xfId="1" applyFill="1" applyBorder="1" applyAlignment="1">
      <alignment vertical="center"/>
    </xf>
    <xf numFmtId="0" fontId="1" fillId="13" borderId="1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vertical="center" wrapText="1"/>
    </xf>
    <xf numFmtId="0" fontId="0" fillId="15" borderId="0" xfId="0" applyFill="1"/>
    <xf numFmtId="0" fontId="17" fillId="16" borderId="1" xfId="0" applyFont="1" applyFill="1" applyBorder="1" applyAlignment="1">
      <alignment horizontal="right" vertical="top" wrapText="1"/>
    </xf>
    <xf numFmtId="0" fontId="1" fillId="16" borderId="1" xfId="0" applyFont="1" applyFill="1" applyBorder="1" applyAlignment="1">
      <alignment horizontal="right" vertical="top" wrapText="1"/>
    </xf>
    <xf numFmtId="0" fontId="18" fillId="16" borderId="1" xfId="0" applyFont="1" applyFill="1" applyBorder="1" applyAlignment="1">
      <alignment horizontal="right" vertical="top" wrapText="1"/>
    </xf>
    <xf numFmtId="0" fontId="0" fillId="15" borderId="0" xfId="0" applyFill="1" applyAlignment="1">
      <alignment vertical="top" wrapText="1"/>
    </xf>
    <xf numFmtId="0" fontId="12" fillId="5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/>
    </xf>
    <xf numFmtId="0" fontId="1" fillId="15" borderId="1" xfId="0" quotePrefix="1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0" fillId="15" borderId="1" xfId="0" applyFill="1" applyBorder="1" applyAlignment="1">
      <alignment vertical="top" wrapText="1"/>
    </xf>
    <xf numFmtId="0" fontId="0" fillId="15" borderId="1" xfId="0" applyFill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23" xfId="0" applyBorder="1" applyAlignment="1">
      <alignment horizontal="center" vertical="center"/>
    </xf>
    <xf numFmtId="0" fontId="10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6" borderId="6" xfId="0" applyFont="1" applyFill="1" applyBorder="1" applyAlignment="1">
      <alignment horizontal="center" vertical="center" wrapText="1" readingOrder="1"/>
    </xf>
    <xf numFmtId="0" fontId="5" fillId="14" borderId="6" xfId="0" applyFont="1" applyFill="1" applyBorder="1" applyAlignment="1">
      <alignment horizontal="center" vertical="center" wrapText="1" readingOrder="1"/>
    </xf>
    <xf numFmtId="0" fontId="5" fillId="14" borderId="6" xfId="0" applyFont="1" applyFill="1" applyBorder="1" applyAlignment="1">
      <alignment vertical="center" wrapText="1" readingOrder="1"/>
    </xf>
    <xf numFmtId="0" fontId="0" fillId="0" borderId="24" xfId="0" applyBorder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15" borderId="1" xfId="0" applyFill="1" applyBorder="1" applyAlignment="1" applyProtection="1">
      <alignment horizontal="left" vertical="top" wrapText="1"/>
      <protection locked="0"/>
    </xf>
    <xf numFmtId="0" fontId="0" fillId="0" borderId="26" xfId="0" applyBorder="1"/>
    <xf numFmtId="14" fontId="0" fillId="15" borderId="1" xfId="0" applyNumberForma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Border="1"/>
    <xf numFmtId="0" fontId="0" fillId="0" borderId="23" xfId="0" applyBorder="1" applyAlignment="1">
      <alignment horizontal="center"/>
    </xf>
    <xf numFmtId="0" fontId="0" fillId="0" borderId="18" xfId="0" applyBorder="1"/>
    <xf numFmtId="0" fontId="0" fillId="0" borderId="5" xfId="0" applyBorder="1"/>
    <xf numFmtId="0" fontId="1" fillId="17" borderId="3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3" borderId="34" xfId="0" applyFont="1" applyFill="1" applyBorder="1" applyAlignment="1">
      <alignment horizontal="left" vertical="top"/>
    </xf>
    <xf numFmtId="0" fontId="24" fillId="0" borderId="0" xfId="0" applyFont="1" applyAlignment="1">
      <alignment vertical="center" readingOrder="1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0" fillId="3" borderId="3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3" borderId="34" xfId="0" applyFill="1" applyBorder="1" applyAlignment="1">
      <alignment wrapText="1"/>
    </xf>
    <xf numFmtId="0" fontId="23" fillId="3" borderId="34" xfId="0" applyFont="1" applyFill="1" applyBorder="1" applyAlignment="1">
      <alignment wrapText="1"/>
    </xf>
    <xf numFmtId="0" fontId="25" fillId="3" borderId="34" xfId="0" applyFont="1" applyFill="1" applyBorder="1" applyAlignment="1">
      <alignment wrapText="1"/>
    </xf>
    <xf numFmtId="0" fontId="0" fillId="0" borderId="32" xfId="0" applyBorder="1"/>
    <xf numFmtId="0" fontId="0" fillId="0" borderId="2" xfId="0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1" fillId="13" borderId="13" xfId="0" applyFont="1" applyFill="1" applyBorder="1" applyAlignment="1">
      <alignment horizontal="left" vertical="top" wrapText="1"/>
    </xf>
    <xf numFmtId="0" fontId="1" fillId="13" borderId="14" xfId="0" applyFont="1" applyFill="1" applyBorder="1" applyAlignment="1">
      <alignment horizontal="left" vertical="top"/>
    </xf>
    <xf numFmtId="0" fontId="1" fillId="13" borderId="15" xfId="0" applyFont="1" applyFill="1" applyBorder="1" applyAlignment="1">
      <alignment horizontal="left" vertical="top"/>
    </xf>
    <xf numFmtId="0" fontId="1" fillId="13" borderId="13" xfId="0" applyFont="1" applyFill="1" applyBorder="1" applyAlignment="1">
      <alignment horizontal="left"/>
    </xf>
    <xf numFmtId="0" fontId="1" fillId="13" borderId="14" xfId="0" applyFont="1" applyFill="1" applyBorder="1" applyAlignment="1">
      <alignment horizontal="left"/>
    </xf>
    <xf numFmtId="0" fontId="1" fillId="13" borderId="15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center"/>
    </xf>
    <xf numFmtId="0" fontId="26" fillId="3" borderId="7" xfId="0" applyFont="1" applyFill="1" applyBorder="1" applyAlignment="1">
      <alignment horizontal="left" vertical="top" wrapText="1"/>
    </xf>
    <xf numFmtId="0" fontId="26" fillId="3" borderId="8" xfId="0" applyFont="1" applyFill="1" applyBorder="1" applyAlignment="1">
      <alignment horizontal="left" vertical="top" wrapText="1"/>
    </xf>
    <xf numFmtId="0" fontId="26" fillId="3" borderId="9" xfId="0" applyFont="1" applyFill="1" applyBorder="1" applyAlignment="1">
      <alignment horizontal="left" vertical="top" wrapText="1"/>
    </xf>
    <xf numFmtId="0" fontId="26" fillId="3" borderId="16" xfId="0" applyFont="1" applyFill="1" applyBorder="1" applyAlignment="1">
      <alignment horizontal="left" vertical="top" wrapText="1"/>
    </xf>
    <xf numFmtId="0" fontId="26" fillId="3" borderId="0" xfId="0" applyFont="1" applyFill="1" applyAlignment="1">
      <alignment horizontal="left" vertical="top" wrapText="1"/>
    </xf>
    <xf numFmtId="0" fontId="26" fillId="3" borderId="17" xfId="0" applyFont="1" applyFill="1" applyBorder="1" applyAlignment="1">
      <alignment horizontal="left" vertical="top" wrapText="1"/>
    </xf>
    <xf numFmtId="0" fontId="26" fillId="3" borderId="10" xfId="0" applyFont="1" applyFill="1" applyBorder="1" applyAlignment="1">
      <alignment horizontal="left" vertical="top" wrapText="1"/>
    </xf>
    <xf numFmtId="0" fontId="26" fillId="3" borderId="11" xfId="0" applyFont="1" applyFill="1" applyBorder="1" applyAlignment="1">
      <alignment horizontal="left" vertical="top" wrapText="1"/>
    </xf>
    <xf numFmtId="0" fontId="26" fillId="3" borderId="12" xfId="0" applyFont="1" applyFill="1" applyBorder="1" applyAlignment="1">
      <alignment horizontal="left" vertical="top" wrapText="1"/>
    </xf>
    <xf numFmtId="0" fontId="16" fillId="16" borderId="13" xfId="0" applyFont="1" applyFill="1" applyBorder="1" applyAlignment="1">
      <alignment horizontal="center" vertical="top" wrapText="1"/>
    </xf>
    <xf numFmtId="0" fontId="16" fillId="16" borderId="14" xfId="0" applyFont="1" applyFill="1" applyBorder="1" applyAlignment="1">
      <alignment horizontal="center" vertical="top" wrapText="1"/>
    </xf>
    <xf numFmtId="0" fontId="16" fillId="16" borderId="15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left" vertical="top" wrapText="1"/>
    </xf>
    <xf numFmtId="0" fontId="0" fillId="15" borderId="13" xfId="0" applyFill="1" applyBorder="1" applyAlignment="1" applyProtection="1">
      <alignment horizontal="left" vertical="top" wrapText="1"/>
      <protection locked="0"/>
    </xf>
    <xf numFmtId="0" fontId="0" fillId="15" borderId="15" xfId="0" applyFill="1" applyBorder="1" applyAlignment="1" applyProtection="1">
      <alignment horizontal="left" vertical="top" wrapText="1"/>
      <protection locked="0"/>
    </xf>
    <xf numFmtId="0" fontId="0" fillId="15" borderId="1" xfId="0" applyFill="1" applyBorder="1" applyAlignment="1" applyProtection="1">
      <alignment horizontal="left" vertical="top" wrapText="1"/>
      <protection locked="0"/>
    </xf>
    <xf numFmtId="0" fontId="28" fillId="3" borderId="7" xfId="0" applyFont="1" applyFill="1" applyBorder="1" applyAlignment="1">
      <alignment horizontal="left" vertical="top" wrapText="1"/>
    </xf>
    <xf numFmtId="0" fontId="28" fillId="3" borderId="8" xfId="0" applyFont="1" applyFill="1" applyBorder="1" applyAlignment="1">
      <alignment horizontal="left" vertical="top" wrapText="1"/>
    </xf>
    <xf numFmtId="0" fontId="28" fillId="3" borderId="9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left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17" xfId="0" applyFont="1" applyFill="1" applyBorder="1" applyAlignment="1">
      <alignment horizontal="left" vertical="top" wrapText="1"/>
    </xf>
    <xf numFmtId="0" fontId="28" fillId="3" borderId="10" xfId="0" applyFont="1" applyFill="1" applyBorder="1" applyAlignment="1">
      <alignment horizontal="left" vertical="top" wrapText="1"/>
    </xf>
    <xf numFmtId="0" fontId="28" fillId="3" borderId="11" xfId="0" applyFont="1" applyFill="1" applyBorder="1" applyAlignment="1">
      <alignment horizontal="left" vertical="top" wrapText="1"/>
    </xf>
    <xf numFmtId="0" fontId="28" fillId="3" borderId="12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9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 readingOrder="1"/>
    </xf>
    <xf numFmtId="0" fontId="7" fillId="8" borderId="21" xfId="0" applyFont="1" applyFill="1" applyBorder="1" applyAlignment="1">
      <alignment horizontal="center" vertical="center" wrapText="1" readingOrder="1"/>
    </xf>
    <xf numFmtId="0" fontId="7" fillId="8" borderId="3" xfId="0" applyFont="1" applyFill="1" applyBorder="1" applyAlignment="1">
      <alignment horizontal="center" vertical="center" wrapText="1" readingOrder="1"/>
    </xf>
    <xf numFmtId="0" fontId="10" fillId="10" borderId="18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textRotation="90" wrapText="1"/>
    </xf>
    <xf numFmtId="0" fontId="10" fillId="10" borderId="21" xfId="0" applyFont="1" applyFill="1" applyBorder="1" applyAlignment="1">
      <alignment horizontal="center" vertical="center" textRotation="90" wrapText="1"/>
    </xf>
    <xf numFmtId="0" fontId="10" fillId="10" borderId="3" xfId="0" applyFont="1" applyFill="1" applyBorder="1" applyAlignment="1">
      <alignment horizontal="center" vertical="center" textRotation="90" wrapText="1"/>
    </xf>
    <xf numFmtId="0" fontId="7" fillId="9" borderId="18" xfId="0" applyFont="1" applyFill="1" applyBorder="1" applyAlignment="1">
      <alignment horizontal="center" vertical="center" wrapText="1" readingOrder="1"/>
    </xf>
    <xf numFmtId="0" fontId="7" fillId="9" borderId="4" xfId="0" applyFont="1" applyFill="1" applyBorder="1" applyAlignment="1">
      <alignment horizontal="center" vertical="center" wrapText="1" readingOrder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3" fillId="10" borderId="25" xfId="0" applyFont="1" applyFill="1" applyBorder="1" applyAlignment="1">
      <alignment horizontal="center" vertical="center"/>
    </xf>
    <xf numFmtId="0" fontId="23" fillId="10" borderId="26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3" fillId="10" borderId="23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 wrapText="1" readingOrder="1"/>
    </xf>
    <xf numFmtId="0" fontId="5" fillId="6" borderId="5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horizontal="center" vertical="center" wrapText="1" readingOrder="1"/>
    </xf>
    <xf numFmtId="0" fontId="5" fillId="6" borderId="22" xfId="0" applyFont="1" applyFill="1" applyBorder="1" applyAlignment="1">
      <alignment horizontal="center" vertical="center" wrapText="1" readingOrder="1"/>
    </xf>
    <xf numFmtId="0" fontId="5" fillId="6" borderId="27" xfId="0" applyFont="1" applyFill="1" applyBorder="1" applyAlignment="1">
      <alignment horizontal="center" vertical="center" wrapText="1" readingOrder="1"/>
    </xf>
    <xf numFmtId="0" fontId="5" fillId="6" borderId="2" xfId="0" applyFont="1" applyFill="1" applyBorder="1" applyAlignment="1">
      <alignment horizontal="center" vertical="center" wrapText="1" readingOrder="1"/>
    </xf>
    <xf numFmtId="0" fontId="5" fillId="5" borderId="18" xfId="0" applyFont="1" applyFill="1" applyBorder="1" applyAlignment="1">
      <alignment horizontal="center" vertical="center" wrapText="1" readingOrder="1"/>
    </xf>
    <xf numFmtId="0" fontId="5" fillId="5" borderId="4" xfId="0" applyFont="1" applyFill="1" applyBorder="1" applyAlignment="1">
      <alignment horizontal="center" vertical="center" wrapText="1" readingOrder="1"/>
    </xf>
    <xf numFmtId="0" fontId="8" fillId="10" borderId="18" xfId="0" applyFont="1" applyFill="1" applyBorder="1" applyAlignment="1">
      <alignment horizontal="center" vertical="center" wrapText="1" readingOrder="1"/>
    </xf>
    <xf numFmtId="0" fontId="8" fillId="10" borderId="19" xfId="0" applyFont="1" applyFill="1" applyBorder="1" applyAlignment="1">
      <alignment horizontal="center" vertical="center" wrapText="1" readingOrder="1"/>
    </xf>
    <xf numFmtId="0" fontId="8" fillId="10" borderId="4" xfId="0" applyFont="1" applyFill="1" applyBorder="1" applyAlignment="1">
      <alignment horizontal="center" vertical="center" wrapText="1" readingOrder="1"/>
    </xf>
    <xf numFmtId="0" fontId="7" fillId="9" borderId="25" xfId="0" applyFont="1" applyFill="1" applyBorder="1" applyAlignment="1">
      <alignment horizontal="center" vertical="center" wrapText="1" readingOrder="1"/>
    </xf>
    <xf numFmtId="0" fontId="7" fillId="9" borderId="26" xfId="0" applyFont="1" applyFill="1" applyBorder="1" applyAlignment="1">
      <alignment horizontal="center" vertical="center" wrapText="1" readingOrder="1"/>
    </xf>
    <xf numFmtId="0" fontId="7" fillId="9" borderId="5" xfId="0" applyFont="1" applyFill="1" applyBorder="1" applyAlignment="1">
      <alignment horizontal="center" vertical="center" wrapText="1" readingOrder="1"/>
    </xf>
    <xf numFmtId="0" fontId="7" fillId="9" borderId="27" xfId="0" applyFont="1" applyFill="1" applyBorder="1" applyAlignment="1">
      <alignment horizontal="center" vertical="center" wrapText="1" readingOrder="1"/>
    </xf>
    <xf numFmtId="0" fontId="7" fillId="9" borderId="23" xfId="0" applyFont="1" applyFill="1" applyBorder="1" applyAlignment="1">
      <alignment horizontal="center" vertical="center" wrapText="1" readingOrder="1"/>
    </xf>
    <xf numFmtId="0" fontId="7" fillId="9" borderId="2" xfId="0" applyFont="1" applyFill="1" applyBorder="1" applyAlignment="1">
      <alignment horizontal="center" vertical="center" wrapText="1" readingOrder="1"/>
    </xf>
    <xf numFmtId="0" fontId="7" fillId="8" borderId="25" xfId="0" applyFont="1" applyFill="1" applyBorder="1" applyAlignment="1">
      <alignment horizontal="center" vertical="center" wrapText="1" readingOrder="1"/>
    </xf>
    <xf numFmtId="0" fontId="7" fillId="8" borderId="26" xfId="0" applyFont="1" applyFill="1" applyBorder="1" applyAlignment="1">
      <alignment horizontal="center" vertical="center" wrapText="1" readingOrder="1"/>
    </xf>
    <xf numFmtId="0" fontId="7" fillId="8" borderId="5" xfId="0" applyFont="1" applyFill="1" applyBorder="1" applyAlignment="1">
      <alignment horizontal="center" vertical="center" wrapText="1" readingOrder="1"/>
    </xf>
    <xf numFmtId="0" fontId="7" fillId="8" borderId="24" xfId="0" applyFont="1" applyFill="1" applyBorder="1" applyAlignment="1">
      <alignment horizontal="center" vertical="center" wrapText="1" readingOrder="1"/>
    </xf>
    <xf numFmtId="0" fontId="7" fillId="8" borderId="0" xfId="0" applyFont="1" applyFill="1" applyAlignment="1">
      <alignment horizontal="center" vertical="center" wrapText="1" readingOrder="1"/>
    </xf>
    <xf numFmtId="0" fontId="7" fillId="8" borderId="22" xfId="0" applyFont="1" applyFill="1" applyBorder="1" applyAlignment="1">
      <alignment horizontal="center" vertical="center" wrapText="1" readingOrder="1"/>
    </xf>
    <xf numFmtId="0" fontId="6" fillId="5" borderId="1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 vertical="center" wrapText="1" readingOrder="1"/>
    </xf>
    <xf numFmtId="0" fontId="5" fillId="6" borderId="29" xfId="0" applyFont="1" applyFill="1" applyBorder="1" applyAlignment="1">
      <alignment horizontal="center" vertical="center" wrapText="1" readingOrder="1"/>
    </xf>
    <xf numFmtId="0" fontId="5" fillId="6" borderId="18" xfId="0" applyFont="1" applyFill="1" applyBorder="1" applyAlignment="1">
      <alignment horizontal="center" vertical="center" wrapText="1" readingOrder="1"/>
    </xf>
    <xf numFmtId="0" fontId="5" fillId="6" borderId="4" xfId="0" applyFont="1" applyFill="1" applyBorder="1" applyAlignment="1">
      <alignment horizontal="center" vertical="center" wrapText="1" readingOrder="1"/>
    </xf>
    <xf numFmtId="0" fontId="5" fillId="14" borderId="20" xfId="0" applyFont="1" applyFill="1" applyBorder="1" applyAlignment="1">
      <alignment horizontal="center" vertical="center" wrapText="1" readingOrder="1"/>
    </xf>
    <xf numFmtId="0" fontId="5" fillId="14" borderId="21" xfId="0" applyFont="1" applyFill="1" applyBorder="1" applyAlignment="1">
      <alignment horizontal="center" vertical="center" wrapText="1" readingOrder="1"/>
    </xf>
    <xf numFmtId="0" fontId="5" fillId="14" borderId="3" xfId="0" applyFont="1" applyFill="1" applyBorder="1" applyAlignment="1">
      <alignment horizontal="center" vertical="center" wrapText="1" readingOrder="1"/>
    </xf>
    <xf numFmtId="0" fontId="7" fillId="8" borderId="27" xfId="0" applyFont="1" applyFill="1" applyBorder="1" applyAlignment="1">
      <alignment horizontal="center" vertical="center" wrapText="1" readingOrder="1"/>
    </xf>
    <xf numFmtId="0" fontId="7" fillId="8" borderId="2" xfId="0" applyFont="1" applyFill="1" applyBorder="1" applyAlignment="1">
      <alignment horizontal="center" vertical="center" wrapText="1" readingOrder="1"/>
    </xf>
    <xf numFmtId="0" fontId="5" fillId="14" borderId="25" xfId="0" applyFont="1" applyFill="1" applyBorder="1" applyAlignment="1">
      <alignment horizontal="center" vertical="center" wrapText="1" readingOrder="1"/>
    </xf>
    <xf numFmtId="0" fontId="5" fillId="14" borderId="5" xfId="0" applyFont="1" applyFill="1" applyBorder="1" applyAlignment="1">
      <alignment horizontal="center" vertical="center" wrapText="1" readingOrder="1"/>
    </xf>
    <xf numFmtId="0" fontId="5" fillId="14" borderId="24" xfId="0" applyFont="1" applyFill="1" applyBorder="1" applyAlignment="1">
      <alignment horizontal="center" vertical="center" wrapText="1" readingOrder="1"/>
    </xf>
    <xf numFmtId="0" fontId="5" fillId="14" borderId="22" xfId="0" applyFont="1" applyFill="1" applyBorder="1" applyAlignment="1">
      <alignment horizontal="center" vertical="center" wrapText="1" readingOrder="1"/>
    </xf>
    <xf numFmtId="0" fontId="5" fillId="14" borderId="27" xfId="0" applyFont="1" applyFill="1" applyBorder="1" applyAlignment="1">
      <alignment horizontal="center" vertical="center" wrapText="1" readingOrder="1"/>
    </xf>
    <xf numFmtId="0" fontId="5" fillId="14" borderId="2" xfId="0" applyFont="1" applyFill="1" applyBorder="1" applyAlignment="1">
      <alignment horizontal="center" vertical="center" wrapText="1" readingOrder="1"/>
    </xf>
    <xf numFmtId="0" fontId="7" fillId="8" borderId="23" xfId="0" applyFont="1" applyFill="1" applyBorder="1" applyAlignment="1">
      <alignment horizontal="center" vertical="center" wrapText="1" readingOrder="1"/>
    </xf>
    <xf numFmtId="0" fontId="7" fillId="7" borderId="25" xfId="0" applyFont="1" applyFill="1" applyBorder="1" applyAlignment="1">
      <alignment horizontal="center" vertical="center" wrapText="1" readingOrder="1"/>
    </xf>
    <xf numFmtId="0" fontId="7" fillId="7" borderId="26" xfId="0" applyFont="1" applyFill="1" applyBorder="1" applyAlignment="1">
      <alignment horizontal="center" vertical="center" wrapText="1" readingOrder="1"/>
    </xf>
    <xf numFmtId="0" fontId="7" fillId="7" borderId="5" xfId="0" applyFont="1" applyFill="1" applyBorder="1" applyAlignment="1">
      <alignment horizontal="center" vertical="center" wrapText="1" readingOrder="1"/>
    </xf>
    <xf numFmtId="0" fontId="7" fillId="7" borderId="24" xfId="0" applyFont="1" applyFill="1" applyBorder="1" applyAlignment="1">
      <alignment horizontal="center" vertical="center" wrapText="1" readingOrder="1"/>
    </xf>
    <xf numFmtId="0" fontId="7" fillId="7" borderId="0" xfId="0" applyFont="1" applyFill="1" applyAlignment="1">
      <alignment horizontal="center" vertical="center" wrapText="1" readingOrder="1"/>
    </xf>
    <xf numFmtId="0" fontId="7" fillId="7" borderId="22" xfId="0" applyFont="1" applyFill="1" applyBorder="1" applyAlignment="1">
      <alignment horizontal="center" vertical="center" wrapText="1" readingOrder="1"/>
    </xf>
    <xf numFmtId="0" fontId="5" fillId="6" borderId="0" xfId="0" applyFont="1" applyFill="1" applyAlignment="1">
      <alignment horizontal="center" vertical="center" wrapText="1" readingOrder="1"/>
    </xf>
    <xf numFmtId="0" fontId="5" fillId="5" borderId="19" xfId="0" applyFont="1" applyFill="1" applyBorder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7" fillId="7" borderId="27" xfId="0" applyFont="1" applyFill="1" applyBorder="1" applyAlignment="1">
      <alignment horizontal="center" vertical="center" wrapText="1" readingOrder="1"/>
    </xf>
    <xf numFmtId="0" fontId="7" fillId="7" borderId="23" xfId="0" applyFont="1" applyFill="1" applyBorder="1" applyAlignment="1">
      <alignment horizontal="center" vertical="center" wrapText="1" readingOrder="1"/>
    </xf>
    <xf numFmtId="0" fontId="7" fillId="7" borderId="2" xfId="0" applyFont="1" applyFill="1" applyBorder="1" applyAlignment="1">
      <alignment horizontal="center" vertical="center" wrapText="1" readingOrder="1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17" borderId="23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66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iddelzwaar materiaal (ETCS)'!A1"/><Relationship Id="rId2" Type="http://schemas.openxmlformats.org/officeDocument/2006/relationships/hyperlink" Target="#'Licht materiaal (ETCS)'!A1"/><Relationship Id="rId1" Type="http://schemas.openxmlformats.org/officeDocument/2006/relationships/hyperlink" Target="#'Metingen en schouwingen (ETCS)'!A1"/><Relationship Id="rId6" Type="http://schemas.openxmlformats.org/officeDocument/2006/relationships/hyperlink" Target="#'Middelzwaar materiaal (LS)'!A1"/><Relationship Id="rId5" Type="http://schemas.openxmlformats.org/officeDocument/2006/relationships/hyperlink" Target="#'Licht materiaal (LS)'!A1"/><Relationship Id="rId4" Type="http://schemas.openxmlformats.org/officeDocument/2006/relationships/hyperlink" Target="#'Metingen en schouwingen (LS)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amenvatting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amenvatting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amenvatting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amenvatting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amenvatting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amenvatting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15</xdr:row>
      <xdr:rowOff>170472</xdr:rowOff>
    </xdr:from>
    <xdr:to>
      <xdr:col>2</xdr:col>
      <xdr:colOff>310083</xdr:colOff>
      <xdr:row>20</xdr:row>
      <xdr:rowOff>189972</xdr:rowOff>
    </xdr:to>
    <xdr:sp macro="" textlink="">
      <xdr:nvSpPr>
        <xdr:cNvPr id="2" name="Rechthoek: schuine ran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B7027-9F69-0714-DFB2-DA5A6C71A1F2}"/>
            </a:ext>
          </a:extLst>
        </xdr:cNvPr>
        <xdr:cNvSpPr/>
      </xdr:nvSpPr>
      <xdr:spPr>
        <a:xfrm>
          <a:off x="10583" y="4571022"/>
          <a:ext cx="2261650" cy="97200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000">
              <a:solidFill>
                <a:sysClr val="windowText" lastClr="000000"/>
              </a:solidFill>
            </a:rPr>
            <a:t>Metingen en schouwingen </a:t>
          </a:r>
          <a:br>
            <a:rPr lang="nl-BE" sz="1000">
              <a:solidFill>
                <a:sysClr val="windowText" lastClr="000000"/>
              </a:solidFill>
            </a:rPr>
          </a:br>
          <a:r>
            <a:rPr lang="nl-BE" sz="1000">
              <a:solidFill>
                <a:sysClr val="windowText" lastClr="000000"/>
              </a:solidFill>
            </a:rPr>
            <a:t>(ETCS1/2 Full Supervision)</a:t>
          </a:r>
        </a:p>
      </xdr:txBody>
    </xdr:sp>
    <xdr:clientData/>
  </xdr:twoCellAnchor>
  <xdr:twoCellAnchor>
    <xdr:from>
      <xdr:col>3</xdr:col>
      <xdr:colOff>834325</xdr:colOff>
      <xdr:row>15</xdr:row>
      <xdr:rowOff>169820</xdr:rowOff>
    </xdr:from>
    <xdr:to>
      <xdr:col>6</xdr:col>
      <xdr:colOff>156476</xdr:colOff>
      <xdr:row>20</xdr:row>
      <xdr:rowOff>189320</xdr:rowOff>
    </xdr:to>
    <xdr:sp macro="" textlink="">
      <xdr:nvSpPr>
        <xdr:cNvPr id="3" name="Rechthoek: schuine ran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FDC8B-B0BD-4BCE-93C5-2A0C23AF6E43}"/>
            </a:ext>
          </a:extLst>
        </xdr:cNvPr>
        <xdr:cNvSpPr/>
      </xdr:nvSpPr>
      <xdr:spPr>
        <a:xfrm>
          <a:off x="3766368" y="3615385"/>
          <a:ext cx="2254195" cy="972000"/>
        </a:xfrm>
        <a:prstGeom prst="bevel">
          <a:avLst>
            <a:gd name="adj" fmla="val 12501"/>
          </a:avLst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000">
              <a:solidFill>
                <a:sysClr val="windowText" lastClr="000000"/>
              </a:solidFill>
            </a:rPr>
            <a:t>Interventie met licht materiaal</a:t>
          </a:r>
          <a:br>
            <a:rPr lang="nl-BE" sz="1000">
              <a:solidFill>
                <a:sysClr val="windowText" lastClr="000000"/>
              </a:solidFill>
            </a:rPr>
          </a:br>
          <a: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(ETCS1/2 Full Supervision)</a:t>
          </a:r>
          <a:endParaRPr lang="nl-BE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680717</xdr:colOff>
      <xdr:row>15</xdr:row>
      <xdr:rowOff>172433</xdr:rowOff>
    </xdr:from>
    <xdr:to>
      <xdr:col>10</xdr:col>
      <xdr:colOff>1441</xdr:colOff>
      <xdr:row>21</xdr:row>
      <xdr:rowOff>1433</xdr:rowOff>
    </xdr:to>
    <xdr:sp macro="" textlink="">
      <xdr:nvSpPr>
        <xdr:cNvPr id="4" name="Rechthoek: schuine rand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9621DE-4209-42F3-8205-9713172F2612}"/>
            </a:ext>
          </a:extLst>
        </xdr:cNvPr>
        <xdr:cNvSpPr/>
      </xdr:nvSpPr>
      <xdr:spPr>
        <a:xfrm>
          <a:off x="7532148" y="3621140"/>
          <a:ext cx="2257052" cy="97200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000">
              <a:solidFill>
                <a:sysClr val="windowText" lastClr="000000"/>
              </a:solidFill>
            </a:rPr>
            <a:t>Interventie met middelzwaar materiaal</a:t>
          </a:r>
          <a:br>
            <a:rPr lang="nl-BE" sz="1000">
              <a:solidFill>
                <a:sysClr val="windowText" lastClr="000000"/>
              </a:solidFill>
            </a:rPr>
          </a:br>
          <a: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(ETCS1/2 Full Supervision)</a:t>
          </a:r>
          <a:endParaRPr lang="nl-BE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10583</xdr:colOff>
      <xdr:row>23</xdr:row>
      <xdr:rowOff>127678</xdr:rowOff>
    </xdr:from>
    <xdr:to>
      <xdr:col>2</xdr:col>
      <xdr:colOff>310083</xdr:colOff>
      <xdr:row>28</xdr:row>
      <xdr:rowOff>147178</xdr:rowOff>
    </xdr:to>
    <xdr:sp macro="" textlink="">
      <xdr:nvSpPr>
        <xdr:cNvPr id="6" name="Rechthoek: schuine rand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35B1C9-8242-4B34-B465-C1912D115E96}"/>
            </a:ext>
          </a:extLst>
        </xdr:cNvPr>
        <xdr:cNvSpPr/>
      </xdr:nvSpPr>
      <xdr:spPr>
        <a:xfrm>
          <a:off x="10583" y="6052228"/>
          <a:ext cx="2261650" cy="97200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000">
              <a:solidFill>
                <a:sysClr val="windowText" lastClr="000000"/>
              </a:solidFill>
            </a:rPr>
            <a:t>Metingen en schouwingen (Laterale Seininrichting of</a:t>
          </a:r>
          <a:br>
            <a:rPr lang="nl-BE" sz="1000">
              <a:solidFill>
                <a:sysClr val="windowText" lastClr="000000"/>
              </a:solidFill>
            </a:rPr>
          </a:br>
          <a:r>
            <a:rPr lang="nl-BE" sz="1000" baseline="0">
              <a:solidFill>
                <a:sysClr val="windowText" lastClr="000000"/>
              </a:solidFill>
            </a:rPr>
            <a:t>ETCS L1 Limited Supervision</a:t>
          </a:r>
          <a:r>
            <a:rPr lang="nl-BE" sz="10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  <xdr:twoCellAnchor>
    <xdr:from>
      <xdr:col>3</xdr:col>
      <xdr:colOff>834749</xdr:colOff>
      <xdr:row>23</xdr:row>
      <xdr:rowOff>127678</xdr:rowOff>
    </xdr:from>
    <xdr:to>
      <xdr:col>6</xdr:col>
      <xdr:colOff>156900</xdr:colOff>
      <xdr:row>28</xdr:row>
      <xdr:rowOff>147178</xdr:rowOff>
    </xdr:to>
    <xdr:sp macro="" textlink="">
      <xdr:nvSpPr>
        <xdr:cNvPr id="7" name="Rechthoek: schuine rand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FE55BD-C6D5-472F-A759-BCFAFA46ED66}"/>
            </a:ext>
          </a:extLst>
        </xdr:cNvPr>
        <xdr:cNvSpPr/>
      </xdr:nvSpPr>
      <xdr:spPr>
        <a:xfrm>
          <a:off x="3766792" y="5097243"/>
          <a:ext cx="2254195" cy="97200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Interventie met licht materiaal  </a:t>
          </a:r>
          <a:r>
            <a:rPr lang="nl-BE" sz="1000">
              <a:solidFill>
                <a:sysClr val="windowText" lastClr="000000"/>
              </a:solidFill>
            </a:rPr>
            <a:t>(</a:t>
          </a:r>
          <a: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Laterale Seininrichting of</a:t>
          </a:r>
          <a:b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ETCS L1</a:t>
          </a:r>
          <a:r>
            <a:rPr lang="nl-BE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Limited Supervision</a:t>
          </a:r>
          <a:r>
            <a:rPr lang="nl-BE" sz="10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  <xdr:twoCellAnchor>
    <xdr:from>
      <xdr:col>7</xdr:col>
      <xdr:colOff>681564</xdr:colOff>
      <xdr:row>23</xdr:row>
      <xdr:rowOff>127678</xdr:rowOff>
    </xdr:from>
    <xdr:to>
      <xdr:col>10</xdr:col>
      <xdr:colOff>2288</xdr:colOff>
      <xdr:row>28</xdr:row>
      <xdr:rowOff>147178</xdr:rowOff>
    </xdr:to>
    <xdr:sp macro="" textlink="">
      <xdr:nvSpPr>
        <xdr:cNvPr id="8" name="Rechthoek: schuine rand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25B870-26FE-4CAE-AC48-0C9FA2E1905C}"/>
            </a:ext>
          </a:extLst>
        </xdr:cNvPr>
        <xdr:cNvSpPr/>
      </xdr:nvSpPr>
      <xdr:spPr>
        <a:xfrm>
          <a:off x="7532995" y="5100385"/>
          <a:ext cx="2257052" cy="97200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Interventie met middelzwaar materiaal</a:t>
          </a:r>
          <a:br>
            <a:rPr lang="nl-BE" sz="1000">
              <a:solidFill>
                <a:sysClr val="windowText" lastClr="000000"/>
              </a:solidFill>
            </a:rPr>
          </a:br>
          <a:r>
            <a:rPr lang="nl-BE" sz="1000">
              <a:solidFill>
                <a:sysClr val="windowText" lastClr="000000"/>
              </a:solidFill>
            </a:rPr>
            <a:t>(</a:t>
          </a:r>
          <a: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Laterale Seininrichting of </a:t>
          </a:r>
          <a:b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nl-B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ETCS L1 Limited Supervision</a:t>
          </a:r>
          <a:r>
            <a:rPr lang="nl-BE" sz="10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626293</xdr:colOff>
      <xdr:row>17</xdr:row>
      <xdr:rowOff>1697</xdr:rowOff>
    </xdr:from>
    <xdr:to>
      <xdr:col>7</xdr:col>
      <xdr:colOff>2509093</xdr:colOff>
      <xdr:row>18</xdr:row>
      <xdr:rowOff>375013</xdr:rowOff>
    </xdr:to>
    <xdr:sp macro="" textlink="">
      <xdr:nvSpPr>
        <xdr:cNvPr id="3" name="Rechthoek: schuine ran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22D42-5D82-4F37-8CBA-E0016C27FB5B}"/>
            </a:ext>
          </a:extLst>
        </xdr:cNvPr>
        <xdr:cNvSpPr/>
      </xdr:nvSpPr>
      <xdr:spPr>
        <a:xfrm>
          <a:off x="16878324" y="8008650"/>
          <a:ext cx="1882800" cy="754316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100">
              <a:solidFill>
                <a:sysClr val="windowText" lastClr="000000"/>
              </a:solidFill>
            </a:rPr>
            <a:t>Terug naar de samenvatting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619291</xdr:colOff>
      <xdr:row>16</xdr:row>
      <xdr:rowOff>582987</xdr:rowOff>
    </xdr:from>
    <xdr:to>
      <xdr:col>7</xdr:col>
      <xdr:colOff>2502091</xdr:colOff>
      <xdr:row>18</xdr:row>
      <xdr:rowOff>376159</xdr:rowOff>
    </xdr:to>
    <xdr:sp macro="" textlink="">
      <xdr:nvSpPr>
        <xdr:cNvPr id="3" name="Rechthoek: schuine ran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3C0C0-915B-4A5F-8842-0EE3E7C563BF}"/>
            </a:ext>
          </a:extLst>
        </xdr:cNvPr>
        <xdr:cNvSpPr/>
      </xdr:nvSpPr>
      <xdr:spPr>
        <a:xfrm>
          <a:off x="16881975" y="7305632"/>
          <a:ext cx="1882800" cy="896066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100">
              <a:solidFill>
                <a:sysClr val="windowText" lastClr="000000"/>
              </a:solidFill>
            </a:rPr>
            <a:t>Terug naar de samenvatting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626574</xdr:colOff>
      <xdr:row>16</xdr:row>
      <xdr:rowOff>582983</xdr:rowOff>
    </xdr:from>
    <xdr:to>
      <xdr:col>7</xdr:col>
      <xdr:colOff>2509374</xdr:colOff>
      <xdr:row>18</xdr:row>
      <xdr:rowOff>376155</xdr:rowOff>
    </xdr:to>
    <xdr:sp macro="" textlink="">
      <xdr:nvSpPr>
        <xdr:cNvPr id="3" name="Rechthoek: schuine ran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3A896B-3F33-44DC-8A34-AC4594979856}"/>
            </a:ext>
          </a:extLst>
        </xdr:cNvPr>
        <xdr:cNvSpPr/>
      </xdr:nvSpPr>
      <xdr:spPr>
        <a:xfrm>
          <a:off x="16865057" y="7263621"/>
          <a:ext cx="1882800" cy="896758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100">
              <a:solidFill>
                <a:sysClr val="windowText" lastClr="000000"/>
              </a:solidFill>
            </a:rPr>
            <a:t>Terug naar de samenvatting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622749</xdr:colOff>
      <xdr:row>16</xdr:row>
      <xdr:rowOff>582976</xdr:rowOff>
    </xdr:from>
    <xdr:to>
      <xdr:col>7</xdr:col>
      <xdr:colOff>2505549</xdr:colOff>
      <xdr:row>18</xdr:row>
      <xdr:rowOff>376148</xdr:rowOff>
    </xdr:to>
    <xdr:sp macro="" textlink="">
      <xdr:nvSpPr>
        <xdr:cNvPr id="3" name="Rechthoek: schuine ran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59C00-AD36-4127-BDA2-5AB6056722A2}"/>
            </a:ext>
          </a:extLst>
        </xdr:cNvPr>
        <xdr:cNvSpPr/>
      </xdr:nvSpPr>
      <xdr:spPr>
        <a:xfrm>
          <a:off x="16874780" y="7292148"/>
          <a:ext cx="1882800" cy="900453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100">
              <a:solidFill>
                <a:sysClr val="windowText" lastClr="000000"/>
              </a:solidFill>
            </a:rPr>
            <a:t>Terug naar de samenvatting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627183</xdr:colOff>
      <xdr:row>16</xdr:row>
      <xdr:rowOff>582982</xdr:rowOff>
    </xdr:from>
    <xdr:to>
      <xdr:col>7</xdr:col>
      <xdr:colOff>2509983</xdr:colOff>
      <xdr:row>18</xdr:row>
      <xdr:rowOff>376154</xdr:rowOff>
    </xdr:to>
    <xdr:sp macro="" textlink="">
      <xdr:nvSpPr>
        <xdr:cNvPr id="3" name="Rechthoek: schuine ran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30AD0-59E6-41F7-A5F2-C71EDF7C816F}"/>
            </a:ext>
          </a:extLst>
        </xdr:cNvPr>
        <xdr:cNvSpPr/>
      </xdr:nvSpPr>
      <xdr:spPr>
        <a:xfrm>
          <a:off x="16892952" y="7294444"/>
          <a:ext cx="1882800" cy="899537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100">
              <a:solidFill>
                <a:sysClr val="windowText" lastClr="000000"/>
              </a:solidFill>
            </a:rPr>
            <a:t>Terug naar de samenvatting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633650</xdr:colOff>
      <xdr:row>16</xdr:row>
      <xdr:rowOff>582976</xdr:rowOff>
    </xdr:from>
    <xdr:to>
      <xdr:col>7</xdr:col>
      <xdr:colOff>2516450</xdr:colOff>
      <xdr:row>18</xdr:row>
      <xdr:rowOff>376148</xdr:rowOff>
    </xdr:to>
    <xdr:sp macro="" textlink="">
      <xdr:nvSpPr>
        <xdr:cNvPr id="3" name="Rechthoek: schuine ran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E86A1-D835-459A-81D9-4E5AF1249737}"/>
            </a:ext>
          </a:extLst>
        </xdr:cNvPr>
        <xdr:cNvSpPr/>
      </xdr:nvSpPr>
      <xdr:spPr>
        <a:xfrm>
          <a:off x="16881713" y="7258414"/>
          <a:ext cx="1882800" cy="896484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100">
              <a:solidFill>
                <a:sysClr val="windowText" lastClr="000000"/>
              </a:solidFill>
            </a:rPr>
            <a:t>Terug naar de samenvatting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1C4CD0-D08D-4591-8DD7-CDC1FDD7FC6E}" name="Tabel3" displayName="Tabel3" ref="B56:B59" totalsRowShown="0">
  <autoFilter ref="B56:B59" xr:uid="{D81C4CD0-D08D-4591-8DD7-CDC1FDD7FC6E}"/>
  <tableColumns count="1">
    <tableColumn id="1" xr3:uid="{13368074-DA55-4C87-8169-7CD1585420A1}" name="Spoor_buiten_dien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B3C9EB-F886-4CAD-AFBD-3EF321130E69}" name="Tabel4" displayName="Tabel4" ref="B61:B71" totalsRowShown="0">
  <autoFilter ref="B61:B71" xr:uid="{E0B3C9EB-F886-4CAD-AFBD-3EF321130E69}"/>
  <tableColumns count="1">
    <tableColumn id="1" xr3:uid="{CF4E75A9-93C7-49D9-8154-E86B8E9D2B60}" name="Gematerialiseerd_sperren_van_bewegi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8082A2C-A9E4-45B4-B2C6-E13CC3C58AAA}" name="Tabel5" displayName="Tabel5" ref="B73:B86" totalsRowShown="0">
  <autoFilter ref="B73:B86" xr:uid="{E8082A2C-A9E4-45B4-B2C6-E13CC3C58AAA}"/>
  <tableColumns count="1">
    <tableColumn id="1" xr3:uid="{9C57FFF2-2F9A-4660-BE28-40FDB811139B}" name="Niet-gematerialiseerd_sperren_van_beweg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A247442-0F7C-4BF7-87E7-2BBEDC33A928}" name="Tabel6" displayName="Tabel6" ref="B88:B102" totalsRowShown="0">
  <autoFilter ref="B88:B102" xr:uid="{3A247442-0F7C-4BF7-87E7-2BBEDC33A928}"/>
  <tableColumns count="1">
    <tableColumn id="1" xr3:uid="{C6278853-5C62-4AAC-BE4A-57B0BC30E860}" name="Schildwachten_radiobeveiligingssysteem_met_afdekking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97FCF94-CE04-4A6E-87F3-E514D85DE8A9}" name="Tabel7" displayName="Tabel7" ref="B104:B121" totalsRowShown="0">
  <autoFilter ref="B104:B121" xr:uid="{697FCF94-CE04-4A6E-87F3-E514D85DE8A9}"/>
  <tableColumns count="1">
    <tableColumn id="1" xr3:uid="{884635A6-A00D-4F3D-B618-38F0F8C10B53}" name="Kijkui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9F95385-C3F7-480F-A57B-A80B1EE3207C}" name="Tabel8" displayName="Tabel8" ref="B123:B142" totalsRowShown="0">
  <autoFilter ref="B123:B142" xr:uid="{69F95385-C3F7-480F-A57B-A80B1EE3207C}"/>
  <tableColumns count="1">
    <tableColumn id="1" xr3:uid="{83CEC646-754F-4D1F-8C8E-9E87340D9117}" name="Aankondigingssystee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78DAA48-53E0-4FC9-AEBB-6CE63E922CE7}" name="Tabel9" displayName="Tabel9" ref="B144:B164" totalsRowShown="0">
  <autoFilter ref="B144:B164" xr:uid="{178DAA48-53E0-4FC9-AEBB-6CE63E922CE7}"/>
  <tableColumns count="1">
    <tableColumn id="1" xr3:uid="{1434877E-3D7E-456F-95A9-61DE7AEDDCB3}" name="Materiële_afbakening-Markering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C2ECED5-59FC-47A6-8D2C-CC618D0283CA}" name="Tabel10" displayName="Tabel10" ref="B166:B188" totalsRowShown="0">
  <autoFilter ref="B166:B188" xr:uid="{6C2ECED5-59FC-47A6-8D2C-CC618D0283CA}"/>
  <tableColumns count="1">
    <tableColumn id="1" xr3:uid="{5F6AAEF3-9B70-44B3-8ED2-6CA24FA0A025}" name="Materiële_afbakening_-_Markering_of_Grenswachter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18C377-4842-422A-80C0-8EBB22AD0E72}" name="Tabel11" displayName="Tabel11" ref="B190:B213" totalsRowShown="0">
  <autoFilter ref="B190:B213" xr:uid="{0018C377-4842-422A-80C0-8EBB22AD0E72}"/>
  <tableColumns count="1">
    <tableColumn id="1" xr3:uid="{D3F80231-3915-43CA-9ED0-0DD72ECFF285}" name="Geen specifieke maatregelen t.o.v. treinverkeer noodzakelij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J24"/>
  <sheetViews>
    <sheetView tabSelected="1" zoomScaleNormal="100" zoomScaleSheetLayoutView="100" workbookViewId="0">
      <selection activeCell="J10" sqref="J10"/>
    </sheetView>
  </sheetViews>
  <sheetFormatPr defaultColWidth="11.42578125" defaultRowHeight="15" x14ac:dyDescent="0.25"/>
  <cols>
    <col min="1" max="10" width="14.7109375" style="1" customWidth="1"/>
    <col min="11" max="16384" width="11.42578125" style="1"/>
  </cols>
  <sheetData>
    <row r="1" spans="1:10" x14ac:dyDescent="0.25">
      <c r="A1" s="1" t="s">
        <v>178</v>
      </c>
      <c r="J1" s="46" t="s">
        <v>163</v>
      </c>
    </row>
    <row r="2" spans="1:10" x14ac:dyDescent="0.25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7"/>
    </row>
    <row r="3" spans="1:10" x14ac:dyDescent="0.25">
      <c r="A3" s="98"/>
      <c r="B3" s="99"/>
      <c r="C3" s="99"/>
      <c r="D3" s="99"/>
      <c r="E3" s="99"/>
      <c r="F3" s="99"/>
      <c r="G3" s="99"/>
      <c r="H3" s="99"/>
      <c r="I3" s="99"/>
      <c r="J3" s="100"/>
    </row>
    <row r="6" spans="1:10" x14ac:dyDescent="0.25">
      <c r="A6" s="101" t="s">
        <v>1</v>
      </c>
      <c r="B6" s="102"/>
      <c r="C6" s="102"/>
      <c r="D6" s="102"/>
      <c r="E6" s="102"/>
      <c r="F6" s="102"/>
      <c r="G6" s="102"/>
      <c r="H6" s="102"/>
      <c r="I6" s="102"/>
      <c r="J6" s="103"/>
    </row>
    <row r="7" spans="1:10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6"/>
    </row>
    <row r="8" spans="1:10" x14ac:dyDescent="0.25">
      <c r="A8" s="104"/>
      <c r="B8" s="105"/>
      <c r="C8" s="105"/>
      <c r="D8" s="105"/>
      <c r="E8" s="105"/>
      <c r="F8" s="105"/>
      <c r="G8" s="105"/>
      <c r="H8" s="105"/>
      <c r="I8" s="105"/>
      <c r="J8" s="106"/>
    </row>
    <row r="9" spans="1:10" x14ac:dyDescent="0.25">
      <c r="A9" s="107"/>
      <c r="B9" s="108"/>
      <c r="C9" s="108"/>
      <c r="D9" s="108"/>
      <c r="E9" s="108"/>
      <c r="F9" s="108"/>
      <c r="G9" s="108"/>
      <c r="H9" s="108"/>
      <c r="I9" s="108"/>
      <c r="J9" s="109"/>
    </row>
    <row r="10" spans="1:10" x14ac:dyDescent="0.25">
      <c r="A10" s="92" t="s">
        <v>176</v>
      </c>
      <c r="B10" s="93"/>
      <c r="C10" s="93"/>
      <c r="D10" s="93"/>
      <c r="E10" s="93"/>
      <c r="F10" s="93"/>
      <c r="G10" s="93"/>
      <c r="H10" s="93"/>
      <c r="I10" s="94"/>
      <c r="J10" s="81"/>
    </row>
    <row r="12" spans="1:10" x14ac:dyDescent="0.25">
      <c r="B12" s="110" t="str">
        <f>IF(J10="JA","De lijn moet buiten dienst worden gesteld.","")</f>
        <v/>
      </c>
      <c r="C12" s="110"/>
      <c r="D12" s="110"/>
      <c r="E12" s="110"/>
      <c r="F12" s="110"/>
      <c r="G12" s="110"/>
      <c r="H12" s="110"/>
      <c r="I12" s="110"/>
      <c r="J12" s="110"/>
    </row>
    <row r="13" spans="1:10" x14ac:dyDescent="0.25">
      <c r="B13" s="110"/>
      <c r="C13" s="110"/>
      <c r="D13" s="110"/>
      <c r="E13" s="110"/>
      <c r="F13" s="110"/>
      <c r="G13" s="110"/>
      <c r="H13" s="110"/>
      <c r="I13" s="110"/>
      <c r="J13" s="110"/>
    </row>
    <row r="15" spans="1:10" ht="62.1" customHeight="1" x14ac:dyDescent="0.25">
      <c r="A15" s="89" t="s">
        <v>177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x14ac:dyDescent="0.25">
      <c r="J16" s="87"/>
    </row>
    <row r="22" spans="1:10" x14ac:dyDescent="0.25">
      <c r="A22" s="27"/>
      <c r="B22" s="27"/>
      <c r="J22" s="88"/>
    </row>
    <row r="23" spans="1:10" x14ac:dyDescent="0.25">
      <c r="A23" s="92" t="s">
        <v>165</v>
      </c>
      <c r="B23" s="93"/>
      <c r="C23" s="93"/>
      <c r="D23" s="93"/>
      <c r="E23" s="93"/>
      <c r="F23" s="93"/>
      <c r="G23" s="93"/>
      <c r="H23" s="93"/>
      <c r="I23" s="93"/>
      <c r="J23" s="94"/>
    </row>
    <row r="24" spans="1:10" x14ac:dyDescent="0.25">
      <c r="J24" s="87"/>
    </row>
  </sheetData>
  <sheetProtection algorithmName="SHA-512" hashValue="O0d0wfYXqDGYURcxRhIvlauOjmwrNdfTe74B2AwnG52Va+miO1pGT1mzNHGyi1sJdfVKyfzxoSBY03jZRq570Q==" saltValue="yxg4y1IPhiPdAV45S4RLLQ==" spinCount="100000" sheet="1" selectLockedCells="1"/>
  <protectedRanges>
    <protectedRange sqref="J10 B12" name="Bereik"/>
  </protectedRanges>
  <mergeCells count="6">
    <mergeCell ref="A15:J15"/>
    <mergeCell ref="A23:J23"/>
    <mergeCell ref="A2:J3"/>
    <mergeCell ref="A10:I10"/>
    <mergeCell ref="A6:J9"/>
    <mergeCell ref="B12:J13"/>
  </mergeCells>
  <conditionalFormatting sqref="B12">
    <cfRule type="expression" dxfId="65" priority="7">
      <formula>$J$10="NEEN"</formula>
    </cfRule>
    <cfRule type="expression" dxfId="64" priority="8">
      <formula>$J$10="JA"</formula>
    </cfRule>
  </conditionalFormatting>
  <conditionalFormatting sqref="J10">
    <cfRule type="expression" dxfId="63" priority="11">
      <formula>$J$10="NEEN"</formula>
    </cfRule>
    <cfRule type="expression" dxfId="62" priority="12">
      <formula>$J$10="JA"</formula>
    </cfRule>
  </conditionalFormatting>
  <dataValidations count="1">
    <dataValidation type="list" allowBlank="1" showInputMessage="1" showErrorMessage="1" sqref="J10" xr:uid="{00000000-0002-0000-0000-000000000000}">
      <formula1>"JA,NEEN"</formula1>
    </dataValidation>
  </dataValidations>
  <pageMargins left="0.7" right="0.7" top="0.75" bottom="0.75" header="0.3" footer="0.3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H19"/>
  <sheetViews>
    <sheetView zoomScale="70" zoomScaleNormal="70" workbookViewId="0">
      <selection activeCell="B4" sqref="B4:C4"/>
    </sheetView>
  </sheetViews>
  <sheetFormatPr defaultColWidth="11.42578125" defaultRowHeight="15" x14ac:dyDescent="0.25"/>
  <cols>
    <col min="1" max="1" width="28.7109375" style="2" customWidth="1"/>
    <col min="2" max="6" width="40.7109375" style="2" customWidth="1"/>
    <col min="7" max="7" width="11.42578125" style="2"/>
    <col min="8" max="8" width="43.85546875" style="2" customWidth="1"/>
    <col min="9" max="16384" width="11.42578125" style="2"/>
  </cols>
  <sheetData>
    <row r="1" spans="1:8" x14ac:dyDescent="0.25">
      <c r="A1" s="30" t="s">
        <v>178</v>
      </c>
      <c r="B1" s="30"/>
      <c r="C1" s="30"/>
      <c r="D1" s="30"/>
      <c r="E1" s="30"/>
      <c r="F1" s="30"/>
      <c r="G1" s="30"/>
      <c r="H1" s="46" t="s">
        <v>163</v>
      </c>
    </row>
    <row r="2" spans="1:8" ht="33" customHeight="1" x14ac:dyDescent="0.25">
      <c r="A2" s="120" t="s">
        <v>2</v>
      </c>
      <c r="B2" s="121"/>
      <c r="C2" s="121"/>
      <c r="D2" s="121"/>
      <c r="E2" s="121"/>
      <c r="F2" s="121"/>
      <c r="G2" s="121"/>
      <c r="H2" s="122"/>
    </row>
    <row r="3" spans="1:8" ht="33" customHeight="1" x14ac:dyDescent="0.25">
      <c r="A3" s="31" t="s">
        <v>3</v>
      </c>
      <c r="B3" s="123" t="s">
        <v>4</v>
      </c>
      <c r="C3" s="123"/>
      <c r="D3" s="123"/>
      <c r="E3" s="123"/>
      <c r="F3" s="123"/>
      <c r="G3" s="123"/>
      <c r="H3" s="123"/>
    </row>
    <row r="4" spans="1:8" ht="33" customHeight="1" x14ac:dyDescent="0.25">
      <c r="A4" s="32" t="s">
        <v>5</v>
      </c>
      <c r="B4" s="124"/>
      <c r="C4" s="125"/>
      <c r="D4" s="32" t="s">
        <v>6</v>
      </c>
      <c r="E4" s="63"/>
      <c r="F4" s="32" t="s">
        <v>7</v>
      </c>
      <c r="G4" s="126"/>
      <c r="H4" s="126"/>
    </row>
    <row r="5" spans="1:8" ht="33" customHeight="1" x14ac:dyDescent="0.25">
      <c r="A5" s="33" t="s">
        <v>8</v>
      </c>
      <c r="B5" s="126"/>
      <c r="C5" s="126"/>
      <c r="D5" s="34"/>
      <c r="E5" s="34"/>
      <c r="F5" s="34"/>
      <c r="G5" s="34"/>
      <c r="H5" s="34"/>
    </row>
    <row r="7" spans="1:8" ht="20.100000000000001" customHeight="1" x14ac:dyDescent="0.25">
      <c r="A7" s="39" t="s">
        <v>9</v>
      </c>
      <c r="B7" s="39" t="s">
        <v>10</v>
      </c>
      <c r="C7" s="39" t="s">
        <v>11</v>
      </c>
      <c r="D7" s="39" t="s">
        <v>12</v>
      </c>
      <c r="E7" s="39" t="s">
        <v>13</v>
      </c>
      <c r="F7" s="39" t="s">
        <v>14</v>
      </c>
      <c r="G7" s="39" t="s">
        <v>15</v>
      </c>
    </row>
    <row r="8" spans="1:8" x14ac:dyDescent="0.25">
      <c r="A8" s="10">
        <v>1</v>
      </c>
      <c r="B8" s="11" t="s">
        <v>16</v>
      </c>
      <c r="C8" s="3" t="s">
        <v>17</v>
      </c>
      <c r="D8" s="3" t="s">
        <v>18</v>
      </c>
      <c r="E8" s="3" t="s">
        <v>19</v>
      </c>
      <c r="F8" s="3"/>
      <c r="G8" s="78" t="s">
        <v>11</v>
      </c>
    </row>
    <row r="9" spans="1:8" ht="53.25" customHeight="1" x14ac:dyDescent="0.25">
      <c r="A9" s="10">
        <v>2</v>
      </c>
      <c r="B9" s="11" t="s">
        <v>20</v>
      </c>
      <c r="C9" s="43" t="s">
        <v>21</v>
      </c>
      <c r="D9" s="43" t="s">
        <v>22</v>
      </c>
      <c r="E9" s="43" t="s">
        <v>23</v>
      </c>
      <c r="F9" s="43" t="s">
        <v>24</v>
      </c>
      <c r="G9" s="78" t="s">
        <v>11</v>
      </c>
    </row>
    <row r="10" spans="1:8" ht="80.25" customHeight="1" x14ac:dyDescent="0.25">
      <c r="A10" s="10">
        <v>3</v>
      </c>
      <c r="B10" s="11" t="s">
        <v>25</v>
      </c>
      <c r="C10" s="43" t="s">
        <v>26</v>
      </c>
      <c r="D10" s="34" t="s">
        <v>27</v>
      </c>
      <c r="E10" s="43" t="s">
        <v>28</v>
      </c>
      <c r="F10" s="43" t="s">
        <v>29</v>
      </c>
      <c r="G10" s="78" t="s">
        <v>11</v>
      </c>
      <c r="H10" s="4" t="str">
        <f>IF(AND(G9="A")*(G10&lt;&gt;"A"),"Fout, indien werken in de gevarenzone moet regelmatige indringing aangeduid worden","")</f>
        <v/>
      </c>
    </row>
    <row r="11" spans="1:8" ht="30" customHeight="1" x14ac:dyDescent="0.25">
      <c r="A11" s="10">
        <v>4</v>
      </c>
      <c r="B11" s="11" t="s">
        <v>143</v>
      </c>
      <c r="C11" s="43" t="s">
        <v>30</v>
      </c>
      <c r="D11" s="43" t="s">
        <v>31</v>
      </c>
      <c r="E11" s="43" t="s">
        <v>32</v>
      </c>
      <c r="F11" s="44"/>
      <c r="G11" s="78" t="s">
        <v>11</v>
      </c>
    </row>
    <row r="12" spans="1:8" ht="30" customHeight="1" x14ac:dyDescent="0.25">
      <c r="C12" s="5"/>
      <c r="D12" s="5"/>
      <c r="E12" s="5"/>
      <c r="F12" s="5"/>
    </row>
    <row r="13" spans="1:8" ht="30" customHeight="1" x14ac:dyDescent="0.25">
      <c r="A13" s="28" t="s">
        <v>33</v>
      </c>
      <c r="B13" s="28" t="s">
        <v>34</v>
      </c>
      <c r="C13" s="80"/>
      <c r="D13" s="111" t="s">
        <v>171</v>
      </c>
      <c r="E13" s="112"/>
      <c r="F13" s="112"/>
      <c r="G13" s="113"/>
    </row>
    <row r="14" spans="1:8" ht="48.75" customHeight="1" x14ac:dyDescent="0.25">
      <c r="A14" s="12" t="s">
        <v>35</v>
      </c>
      <c r="B14" s="8">
        <f>VLOOKUP($G$8&amp;$G$9&amp;$G$10&amp;$G$11,'Samenvatting-Resultaten'!$E$3:$AC$146,3,FALSE)</f>
        <v>8</v>
      </c>
      <c r="C14" s="80"/>
      <c r="D14" s="114"/>
      <c r="E14" s="115"/>
      <c r="F14" s="115"/>
      <c r="G14" s="116"/>
    </row>
    <row r="15" spans="1:8" ht="30" customHeight="1" x14ac:dyDescent="0.25">
      <c r="A15" s="40" t="s">
        <v>36</v>
      </c>
      <c r="B15" s="6" t="str">
        <f>VLOOKUP($G$8&amp;$G$9&amp;$G$10&amp;$G$11,'Samenvatting-Resultaten'!$E$3:$AC$146,4,FALSE)</f>
        <v>Niet-gematerialiseerd sperren van beweging</v>
      </c>
      <c r="C15" s="82"/>
      <c r="D15" s="114"/>
      <c r="E15" s="115"/>
      <c r="F15" s="115"/>
      <c r="G15" s="116"/>
    </row>
    <row r="16" spans="1:8" ht="45.75" customHeight="1" x14ac:dyDescent="0.25">
      <c r="A16" s="41" t="s">
        <v>37</v>
      </c>
      <c r="B16" s="6" t="str">
        <f>VLOOKUP($G$8&amp;$G$9&amp;$G$10&amp;$G$11,'Samenvatting-Resultaten'!$E$3:$AC$146,5,FALSE)</f>
        <v/>
      </c>
      <c r="C16" s="83" t="str">
        <f>IF(B16="",SUBSTITUTE(SUBSTITUTE(B15," ","_"),"-","_"),SUBSTITUTE(SUBSTITUTE(B16," ","_"),"-","_"))</f>
        <v>Niet_gematerialiseerd_sperren_van_beweging</v>
      </c>
      <c r="D16" s="114"/>
      <c r="E16" s="115"/>
      <c r="F16" s="115"/>
      <c r="G16" s="116"/>
    </row>
    <row r="17" spans="1:7" ht="102" customHeight="1" x14ac:dyDescent="0.25">
      <c r="A17" s="42" t="s">
        <v>38</v>
      </c>
      <c r="B17" s="45" t="str">
        <f>IF(AND(B16="Schildwachten radiobeveiligingssysteem met afdekking",G10="A",G11="C",G8&lt;&gt;"A"),"De maatregel 'Schildwachten radiobeveiligingssysteem zonder afdekking' is ook toepasbaar voor de uitvoering van de periodieke schouwingen van lopend spoor, manuele ultrasoon controles en laser-metingen van de bovenleiding (Vgl. WIT 1006)","-")</f>
        <v>-</v>
      </c>
      <c r="C17" s="80"/>
      <c r="D17" s="114"/>
      <c r="E17" s="115"/>
      <c r="F17" s="115"/>
      <c r="G17" s="116"/>
    </row>
    <row r="18" spans="1:7" ht="30" customHeight="1" x14ac:dyDescent="0.25">
      <c r="A18" s="42" t="s">
        <v>39</v>
      </c>
      <c r="B18" s="77"/>
      <c r="C18" s="75"/>
      <c r="D18" s="114"/>
      <c r="E18" s="115"/>
      <c r="F18" s="115"/>
      <c r="G18" s="116"/>
    </row>
    <row r="19" spans="1:7" ht="30" customHeight="1" x14ac:dyDescent="0.25">
      <c r="A19" s="42" t="s">
        <v>40</v>
      </c>
      <c r="B19" s="60"/>
      <c r="C19" s="80"/>
      <c r="D19" s="117"/>
      <c r="E19" s="118"/>
      <c r="F19" s="118"/>
      <c r="G19" s="119"/>
    </row>
  </sheetData>
  <sheetProtection algorithmName="SHA-512" hashValue="5OZDp8V/g9mdKaQ5iCXuwuPvuuAwIhPdx0Iepv3LRUtgKqp6ZFHjwcFpboli9fYFKZf0gvF/lpLSF/3U3MiYvw==" saltValue="6Yv/FUiFFRVDWff7LU07bA==" spinCount="100000" sheet="1" selectLockedCells="1"/>
  <protectedRanges>
    <protectedRange sqref="G8:G11 G4 B4:B5 E4 B19" name="Bereikbaar"/>
  </protectedRanges>
  <mergeCells count="6">
    <mergeCell ref="D13:G19"/>
    <mergeCell ref="A2:H2"/>
    <mergeCell ref="B3:H3"/>
    <mergeCell ref="B4:C4"/>
    <mergeCell ref="G4:H4"/>
    <mergeCell ref="B5:C5"/>
  </mergeCells>
  <conditionalFormatting sqref="B14">
    <cfRule type="containsText" dxfId="61" priority="1" operator="containsText" text="/">
      <formula>NOT(ISERROR(SEARCH("/",B14)))</formula>
    </cfRule>
    <cfRule type="cellIs" dxfId="60" priority="16" operator="lessThan">
      <formula>6</formula>
    </cfRule>
    <cfRule type="cellIs" dxfId="59" priority="17" operator="lessThan">
      <formula>7</formula>
    </cfRule>
    <cfRule type="cellIs" dxfId="58" priority="18" operator="lessThan">
      <formula>8</formula>
    </cfRule>
    <cfRule type="cellIs" dxfId="57" priority="19" operator="lessThan">
      <formula>10</formula>
    </cfRule>
    <cfRule type="cellIs" dxfId="56" priority="20" operator="greaterThanOrEqual">
      <formula>10</formula>
    </cfRule>
  </conditionalFormatting>
  <conditionalFormatting sqref="B15">
    <cfRule type="containsText" dxfId="55" priority="4" operator="containsText" text="Werken in de gevarenzone">
      <formula>NOT(ISERROR(SEARCH("Werken in de gevarenzone",B15)))</formula>
    </cfRule>
  </conditionalFormatting>
  <conditionalFormatting sqref="B16">
    <cfRule type="containsText" dxfId="54" priority="5" operator="containsText" text="indringing">
      <formula>NOT(ISERROR(SEARCH("indringing",B16)))</formula>
    </cfRule>
  </conditionalFormatting>
  <conditionalFormatting sqref="B17">
    <cfRule type="cellIs" dxfId="53" priority="6" operator="notEqual">
      <formula>"-"</formula>
    </cfRule>
  </conditionalFormatting>
  <conditionalFormatting sqref="C8:F11">
    <cfRule type="expression" dxfId="52" priority="7">
      <formula>$G8=C$7</formula>
    </cfRule>
  </conditionalFormatting>
  <conditionalFormatting sqref="H10">
    <cfRule type="containsText" dxfId="51" priority="31" operator="containsText" text="Fout">
      <formula>NOT(ISERROR(SEARCH("Fout",H10)))</formula>
    </cfRule>
  </conditionalFormatting>
  <dataValidations count="3">
    <dataValidation type="list" allowBlank="1" showInputMessage="1" showErrorMessage="1" sqref="G9:G10" xr:uid="{9A52D2E5-8BEF-4673-88AB-2971EF01CC1C}">
      <formula1>$C$7:$F$7</formula1>
    </dataValidation>
    <dataValidation type="list" allowBlank="1" showInputMessage="1" showErrorMessage="1" sqref="G11 G8" xr:uid="{861A4ABB-4DCD-4E6E-86A7-59A71ABAFAB4}">
      <formula1>$C$7:$E$7</formula1>
    </dataValidation>
    <dataValidation type="list" allowBlank="1" showInputMessage="1" showErrorMessage="1" sqref="B18" xr:uid="{A993034B-CAFF-40E5-89CF-DC7F014F7A7C}">
      <formula1>INDIRECT($C$16)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>
    <pageSetUpPr fitToPage="1"/>
  </sheetPr>
  <dimension ref="A1:H29"/>
  <sheetViews>
    <sheetView zoomScale="70" zoomScaleNormal="70" workbookViewId="0">
      <selection activeCell="B4" sqref="B4:C4"/>
    </sheetView>
  </sheetViews>
  <sheetFormatPr defaultColWidth="11.42578125" defaultRowHeight="15" x14ac:dyDescent="0.25"/>
  <cols>
    <col min="1" max="1" width="28.7109375" style="2" customWidth="1"/>
    <col min="2" max="6" width="40.7109375" style="2" customWidth="1"/>
    <col min="7" max="7" width="11.42578125" style="2"/>
    <col min="8" max="8" width="44.85546875" style="2" customWidth="1"/>
    <col min="9" max="16384" width="11.42578125" style="2"/>
  </cols>
  <sheetData>
    <row r="1" spans="1:8" x14ac:dyDescent="0.25">
      <c r="A1" s="30" t="s">
        <v>178</v>
      </c>
      <c r="B1" s="30"/>
      <c r="C1" s="30"/>
      <c r="D1" s="30"/>
      <c r="E1" s="30"/>
      <c r="F1" s="30"/>
      <c r="G1" s="30"/>
      <c r="H1" s="46" t="s">
        <v>163</v>
      </c>
    </row>
    <row r="2" spans="1:8" ht="33" customHeight="1" x14ac:dyDescent="0.25">
      <c r="A2" s="120" t="s">
        <v>2</v>
      </c>
      <c r="B2" s="121"/>
      <c r="C2" s="121"/>
      <c r="D2" s="121"/>
      <c r="E2" s="121"/>
      <c r="F2" s="121"/>
      <c r="G2" s="121"/>
      <c r="H2" s="122"/>
    </row>
    <row r="3" spans="1:8" ht="33" customHeight="1" x14ac:dyDescent="0.25">
      <c r="A3" s="31" t="s">
        <v>3</v>
      </c>
      <c r="B3" s="123" t="s">
        <v>41</v>
      </c>
      <c r="C3" s="123"/>
      <c r="D3" s="123"/>
      <c r="E3" s="123"/>
      <c r="F3" s="123"/>
      <c r="G3" s="123"/>
      <c r="H3" s="123"/>
    </row>
    <row r="4" spans="1:8" ht="33" customHeight="1" x14ac:dyDescent="0.25">
      <c r="A4" s="32" t="s">
        <v>5</v>
      </c>
      <c r="B4" s="124"/>
      <c r="C4" s="125"/>
      <c r="D4" s="32" t="s">
        <v>6</v>
      </c>
      <c r="E4" s="61"/>
      <c r="F4" s="32" t="s">
        <v>7</v>
      </c>
      <c r="G4" s="126"/>
      <c r="H4" s="126"/>
    </row>
    <row r="5" spans="1:8" ht="33" customHeight="1" x14ac:dyDescent="0.25">
      <c r="A5" s="33" t="s">
        <v>8</v>
      </c>
      <c r="B5" s="126"/>
      <c r="C5" s="126"/>
      <c r="D5" s="34"/>
      <c r="E5" s="34"/>
      <c r="F5" s="34"/>
      <c r="G5" s="34"/>
      <c r="H5" s="34"/>
    </row>
    <row r="7" spans="1:8" ht="20.100000000000001" customHeight="1" x14ac:dyDescent="0.25">
      <c r="A7" s="39" t="s">
        <v>9</v>
      </c>
      <c r="B7" s="39" t="s">
        <v>10</v>
      </c>
      <c r="C7" s="39" t="s">
        <v>11</v>
      </c>
      <c r="D7" s="39" t="s">
        <v>12</v>
      </c>
      <c r="E7" s="39" t="s">
        <v>13</v>
      </c>
      <c r="F7" s="39" t="s">
        <v>14</v>
      </c>
      <c r="G7" s="39" t="s">
        <v>15</v>
      </c>
    </row>
    <row r="8" spans="1:8" x14ac:dyDescent="0.25">
      <c r="A8" s="10">
        <v>1</v>
      </c>
      <c r="B8" s="11" t="s">
        <v>16</v>
      </c>
      <c r="C8" s="3" t="s">
        <v>17</v>
      </c>
      <c r="D8" s="3" t="s">
        <v>42</v>
      </c>
      <c r="E8" s="3" t="s">
        <v>19</v>
      </c>
      <c r="F8" s="3"/>
      <c r="G8" s="78" t="s">
        <v>11</v>
      </c>
    </row>
    <row r="9" spans="1:8" ht="53.25" customHeight="1" x14ac:dyDescent="0.25">
      <c r="A9" s="10">
        <v>2</v>
      </c>
      <c r="B9" s="11" t="s">
        <v>20</v>
      </c>
      <c r="C9" s="43" t="s">
        <v>21</v>
      </c>
      <c r="D9" s="43" t="s">
        <v>22</v>
      </c>
      <c r="E9" s="43" t="s">
        <v>23</v>
      </c>
      <c r="F9" s="43" t="s">
        <v>24</v>
      </c>
      <c r="G9" s="78" t="s">
        <v>11</v>
      </c>
    </row>
    <row r="10" spans="1:8" ht="80.25" customHeight="1" x14ac:dyDescent="0.25">
      <c r="A10" s="10">
        <v>3</v>
      </c>
      <c r="B10" s="11" t="s">
        <v>25</v>
      </c>
      <c r="C10" s="43" t="s">
        <v>26</v>
      </c>
      <c r="D10" s="34" t="s">
        <v>27</v>
      </c>
      <c r="E10" s="43" t="s">
        <v>28</v>
      </c>
      <c r="F10" s="43" t="s">
        <v>29</v>
      </c>
      <c r="G10" s="78" t="s">
        <v>11</v>
      </c>
      <c r="H10" s="4" t="str">
        <f>IF(AND(G9="A")*(G10&lt;&gt;"A"),"Fout, indien werken in de gevarenzone moet regelmatige indringing aangeduid worden","")</f>
        <v/>
      </c>
    </row>
    <row r="11" spans="1:8" ht="30" customHeight="1" x14ac:dyDescent="0.25">
      <c r="A11" s="10">
        <v>4</v>
      </c>
      <c r="B11" s="11" t="s">
        <v>143</v>
      </c>
      <c r="C11" s="43" t="s">
        <v>30</v>
      </c>
      <c r="D11" s="43" t="s">
        <v>31</v>
      </c>
      <c r="E11" s="43" t="s">
        <v>32</v>
      </c>
      <c r="F11" s="44"/>
      <c r="G11" s="78" t="s">
        <v>11</v>
      </c>
    </row>
    <row r="12" spans="1:8" ht="30" customHeight="1" x14ac:dyDescent="0.25">
      <c r="C12" s="5"/>
      <c r="D12" s="5"/>
      <c r="E12" s="5"/>
      <c r="F12" s="5"/>
    </row>
    <row r="13" spans="1:8" ht="30" customHeight="1" x14ac:dyDescent="0.25">
      <c r="A13" s="28" t="s">
        <v>33</v>
      </c>
      <c r="B13" s="28" t="s">
        <v>34</v>
      </c>
      <c r="C13" s="80"/>
      <c r="D13" s="111" t="s">
        <v>170</v>
      </c>
      <c r="E13" s="112"/>
      <c r="F13" s="112"/>
      <c r="G13" s="113"/>
    </row>
    <row r="14" spans="1:8" ht="48.75" customHeight="1" x14ac:dyDescent="0.25">
      <c r="A14" s="12" t="s">
        <v>35</v>
      </c>
      <c r="B14" s="7">
        <f>VLOOKUP($G$8&amp;$G$9&amp;$G$10&amp;$G$11,'Samenvatting-Resultaten'!$E$3:$AC$146,7,FALSE)</f>
        <v>8</v>
      </c>
      <c r="C14" s="80"/>
      <c r="D14" s="114"/>
      <c r="E14" s="115"/>
      <c r="F14" s="115"/>
      <c r="G14" s="116"/>
    </row>
    <row r="15" spans="1:8" ht="30" customHeight="1" x14ac:dyDescent="0.25">
      <c r="A15" s="40" t="s">
        <v>36</v>
      </c>
      <c r="B15" s="6" t="str">
        <f>VLOOKUP($G$8&amp;$G$9&amp;$G$10&amp;$G$11,'Samenvatting-Resultaten'!$E$3:$AC$146,8,FALSE)</f>
        <v>Niet-gematerialiseerd sperren van beweging</v>
      </c>
      <c r="C15" s="82"/>
      <c r="D15" s="114"/>
      <c r="E15" s="115"/>
      <c r="F15" s="115"/>
      <c r="G15" s="116"/>
    </row>
    <row r="16" spans="1:8" ht="30" customHeight="1" x14ac:dyDescent="0.25">
      <c r="A16" s="41" t="s">
        <v>37</v>
      </c>
      <c r="B16" s="6" t="str">
        <f>VLOOKUP($G$8&amp;$G$9&amp;$G$10&amp;$G$11,'Samenvatting-Resultaten'!$E$3:$AC$146,9,FALSE)</f>
        <v/>
      </c>
      <c r="C16" s="83" t="str">
        <f>IF(B16="",SUBSTITUTE(SUBSTITUTE(B15," ","_"),"-","_"),SUBSTITUTE(SUBSTITUTE(B16," ","_"),"-","_"))</f>
        <v>Niet_gematerialiseerd_sperren_van_beweging</v>
      </c>
      <c r="D16" s="114"/>
      <c r="E16" s="115"/>
      <c r="F16" s="115"/>
      <c r="G16" s="116"/>
    </row>
    <row r="17" spans="1:7" ht="57" customHeight="1" x14ac:dyDescent="0.25">
      <c r="A17" s="42" t="s">
        <v>38</v>
      </c>
      <c r="B17" s="13" t="s">
        <v>44</v>
      </c>
      <c r="C17" s="80"/>
      <c r="D17" s="114"/>
      <c r="E17" s="115"/>
      <c r="F17" s="115"/>
      <c r="G17" s="116"/>
    </row>
    <row r="18" spans="1:7" ht="30" customHeight="1" x14ac:dyDescent="0.25">
      <c r="A18" s="42" t="s">
        <v>39</v>
      </c>
      <c r="B18" s="60"/>
      <c r="C18" s="80"/>
      <c r="D18" s="114"/>
      <c r="E18" s="115"/>
      <c r="F18" s="115"/>
      <c r="G18" s="116"/>
    </row>
    <row r="19" spans="1:7" ht="30" customHeight="1" x14ac:dyDescent="0.25">
      <c r="A19" s="42" t="s">
        <v>40</v>
      </c>
      <c r="B19" s="60"/>
      <c r="C19" s="80"/>
      <c r="D19" s="117"/>
      <c r="E19" s="118"/>
      <c r="F19" s="118"/>
      <c r="G19" s="119"/>
    </row>
    <row r="29" spans="1:7" x14ac:dyDescent="0.25">
      <c r="D29"/>
    </row>
  </sheetData>
  <sheetProtection algorithmName="SHA-512" hashValue="BkUTk40+fSGdTAhrVp3apYw6lxMa4HIDqM0yGY+8OIXQFEzbS6GDDJGK9I8oDkKvS8fMGQDYinFwtjToFDXuqw==" saltValue="xiicc0HA/8hqrmwEog0Mtw==" spinCount="100000" sheet="1" selectLockedCells="1"/>
  <protectedRanges>
    <protectedRange sqref="G8:G11 B18:B19 B4:B5 E4 G4" name="Bereik"/>
  </protectedRanges>
  <mergeCells count="6">
    <mergeCell ref="D13:G19"/>
    <mergeCell ref="A2:H2"/>
    <mergeCell ref="B3:H3"/>
    <mergeCell ref="B4:C4"/>
    <mergeCell ref="G4:H4"/>
    <mergeCell ref="B5:C5"/>
  </mergeCells>
  <conditionalFormatting sqref="B14">
    <cfRule type="cellIs" dxfId="50" priority="1" operator="equal">
      <formula>"/"</formula>
    </cfRule>
    <cfRule type="cellIs" dxfId="49" priority="11" operator="lessThan">
      <formula>6</formula>
    </cfRule>
    <cfRule type="cellIs" dxfId="48" priority="12" operator="lessThan">
      <formula>7</formula>
    </cfRule>
    <cfRule type="cellIs" dxfId="47" priority="13" operator="lessThan">
      <formula>8</formula>
    </cfRule>
    <cfRule type="cellIs" dxfId="46" priority="14" operator="lessThan">
      <formula>10</formula>
    </cfRule>
    <cfRule type="cellIs" dxfId="45" priority="15" operator="greaterThanOrEqual">
      <formula>10</formula>
    </cfRule>
  </conditionalFormatting>
  <conditionalFormatting sqref="B15">
    <cfRule type="containsText" dxfId="44" priority="2" operator="containsText" text="Werken in de gevarenzone">
      <formula>NOT(ISERROR(SEARCH("Werken in de gevarenzone",B15)))</formula>
    </cfRule>
  </conditionalFormatting>
  <conditionalFormatting sqref="B16">
    <cfRule type="containsText" dxfId="43" priority="3" operator="containsText" text="indringing">
      <formula>NOT(ISERROR(SEARCH("indringing",B16)))</formula>
    </cfRule>
  </conditionalFormatting>
  <conditionalFormatting sqref="C8:F11">
    <cfRule type="expression" dxfId="42" priority="4">
      <formula>$G8=C$7</formula>
    </cfRule>
  </conditionalFormatting>
  <conditionalFormatting sqref="H10">
    <cfRule type="containsText" dxfId="41" priority="27" operator="containsText" text="Fout">
      <formula>NOT(ISERROR(SEARCH("Fout",H10)))</formula>
    </cfRule>
  </conditionalFormatting>
  <dataValidations count="3">
    <dataValidation type="list" allowBlank="1" showInputMessage="1" showErrorMessage="1" sqref="G11 G8" xr:uid="{428570BC-4A68-4E6D-A980-276B9F2B0E7F}">
      <formula1>$C$7:$E$7</formula1>
    </dataValidation>
    <dataValidation type="list" allowBlank="1" showInputMessage="1" showErrorMessage="1" sqref="G9:G10" xr:uid="{8A67FD7C-AC08-43CF-A642-725FB9C7FB34}">
      <formula1>$C$7:$F$7</formula1>
    </dataValidation>
    <dataValidation type="list" allowBlank="1" showInputMessage="1" showErrorMessage="1" sqref="B18" xr:uid="{CE798870-3E67-4D90-BF3E-02F93662A425}">
      <formula1>INDIRECT($C$16)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H19"/>
  <sheetViews>
    <sheetView zoomScale="70" zoomScaleNormal="70" workbookViewId="0">
      <selection activeCell="E4" sqref="E4"/>
    </sheetView>
  </sheetViews>
  <sheetFormatPr defaultColWidth="11.42578125" defaultRowHeight="15" x14ac:dyDescent="0.25"/>
  <cols>
    <col min="1" max="1" width="28.7109375" style="2" customWidth="1"/>
    <col min="2" max="6" width="40.7109375" style="2" customWidth="1"/>
    <col min="7" max="7" width="11.42578125" style="2"/>
    <col min="8" max="8" width="44.85546875" style="2" customWidth="1"/>
    <col min="9" max="16384" width="11.42578125" style="2"/>
  </cols>
  <sheetData>
    <row r="1" spans="1:8" x14ac:dyDescent="0.25">
      <c r="A1" s="30" t="s">
        <v>178</v>
      </c>
      <c r="B1" s="30"/>
      <c r="C1" s="30"/>
      <c r="D1" s="30"/>
      <c r="E1" s="30"/>
      <c r="F1" s="30"/>
      <c r="G1" s="30"/>
      <c r="H1" s="46" t="s">
        <v>163</v>
      </c>
    </row>
    <row r="2" spans="1:8" ht="33" customHeight="1" x14ac:dyDescent="0.25">
      <c r="A2" s="120" t="s">
        <v>2</v>
      </c>
      <c r="B2" s="121"/>
      <c r="C2" s="121"/>
      <c r="D2" s="121"/>
      <c r="E2" s="121"/>
      <c r="F2" s="121"/>
      <c r="G2" s="121"/>
      <c r="H2" s="122"/>
    </row>
    <row r="3" spans="1:8" ht="33" customHeight="1" x14ac:dyDescent="0.25">
      <c r="A3" s="31" t="s">
        <v>3</v>
      </c>
      <c r="B3" s="123" t="s">
        <v>43</v>
      </c>
      <c r="C3" s="123"/>
      <c r="D3" s="123"/>
      <c r="E3" s="123"/>
      <c r="F3" s="123"/>
      <c r="G3" s="123"/>
      <c r="H3" s="123"/>
    </row>
    <row r="4" spans="1:8" ht="33" customHeight="1" x14ac:dyDescent="0.25">
      <c r="A4" s="32" t="s">
        <v>5</v>
      </c>
      <c r="B4" s="124"/>
      <c r="C4" s="125"/>
      <c r="D4" s="32" t="s">
        <v>6</v>
      </c>
      <c r="E4" s="61"/>
      <c r="F4" s="32" t="s">
        <v>7</v>
      </c>
      <c r="G4" s="126"/>
      <c r="H4" s="126"/>
    </row>
    <row r="5" spans="1:8" ht="33" customHeight="1" x14ac:dyDescent="0.25">
      <c r="A5" s="33" t="s">
        <v>8</v>
      </c>
      <c r="B5" s="126"/>
      <c r="C5" s="126"/>
      <c r="D5" s="34"/>
      <c r="E5" s="34"/>
      <c r="F5" s="34"/>
      <c r="G5" s="34"/>
      <c r="H5" s="34"/>
    </row>
    <row r="7" spans="1:8" ht="20.100000000000001" customHeight="1" x14ac:dyDescent="0.25">
      <c r="A7" s="39" t="s">
        <v>9</v>
      </c>
      <c r="B7" s="39" t="s">
        <v>10</v>
      </c>
      <c r="C7" s="39" t="s">
        <v>11</v>
      </c>
      <c r="D7" s="39" t="s">
        <v>12</v>
      </c>
      <c r="E7" s="39" t="s">
        <v>13</v>
      </c>
      <c r="F7" s="39" t="s">
        <v>14</v>
      </c>
      <c r="G7" s="39" t="s">
        <v>15</v>
      </c>
    </row>
    <row r="8" spans="1:8" x14ac:dyDescent="0.25">
      <c r="A8" s="10">
        <v>1</v>
      </c>
      <c r="B8" s="11" t="s">
        <v>16</v>
      </c>
      <c r="C8" s="3" t="s">
        <v>17</v>
      </c>
      <c r="D8" s="3" t="s">
        <v>42</v>
      </c>
      <c r="E8" s="3" t="s">
        <v>19</v>
      </c>
      <c r="F8" s="3"/>
      <c r="G8" s="78" t="s">
        <v>11</v>
      </c>
    </row>
    <row r="9" spans="1:8" ht="53.25" customHeight="1" x14ac:dyDescent="0.25">
      <c r="A9" s="10">
        <v>2</v>
      </c>
      <c r="B9" s="11" t="s">
        <v>20</v>
      </c>
      <c r="C9" s="43" t="s">
        <v>21</v>
      </c>
      <c r="D9" s="43" t="s">
        <v>22</v>
      </c>
      <c r="E9" s="43" t="s">
        <v>23</v>
      </c>
      <c r="F9" s="43" t="s">
        <v>24</v>
      </c>
      <c r="G9" s="78" t="s">
        <v>11</v>
      </c>
    </row>
    <row r="10" spans="1:8" ht="80.25" customHeight="1" x14ac:dyDescent="0.25">
      <c r="A10" s="10">
        <v>3</v>
      </c>
      <c r="B10" s="11" t="s">
        <v>25</v>
      </c>
      <c r="C10" s="43" t="s">
        <v>26</v>
      </c>
      <c r="D10" s="34" t="s">
        <v>27</v>
      </c>
      <c r="E10" s="43" t="s">
        <v>28</v>
      </c>
      <c r="F10" s="43" t="s">
        <v>29</v>
      </c>
      <c r="G10" s="78" t="s">
        <v>11</v>
      </c>
      <c r="H10" s="4" t="str">
        <f>IF(AND(G9="A")*(G10&lt;&gt;"A"),"Fout, indien werken in de gevarenzone moet regelmatige indringing aangeduid worden","")</f>
        <v/>
      </c>
    </row>
    <row r="11" spans="1:8" ht="30" customHeight="1" x14ac:dyDescent="0.25">
      <c r="A11" s="10">
        <v>4</v>
      </c>
      <c r="B11" s="11" t="s">
        <v>143</v>
      </c>
      <c r="C11" s="43" t="s">
        <v>30</v>
      </c>
      <c r="D11" s="43" t="s">
        <v>31</v>
      </c>
      <c r="E11" s="43" t="s">
        <v>32</v>
      </c>
      <c r="F11" s="44"/>
      <c r="G11" s="78" t="s">
        <v>11</v>
      </c>
    </row>
    <row r="12" spans="1:8" ht="30" customHeight="1" x14ac:dyDescent="0.25">
      <c r="C12" s="5"/>
      <c r="D12" s="5"/>
      <c r="E12" s="5"/>
      <c r="F12" s="5"/>
    </row>
    <row r="13" spans="1:8" ht="30" customHeight="1" x14ac:dyDescent="0.25">
      <c r="A13" s="28" t="s">
        <v>33</v>
      </c>
      <c r="B13" s="28" t="s">
        <v>34</v>
      </c>
      <c r="C13" s="80"/>
      <c r="D13" s="111" t="s">
        <v>169</v>
      </c>
      <c r="E13" s="112"/>
      <c r="F13" s="112"/>
      <c r="G13" s="113"/>
    </row>
    <row r="14" spans="1:8" ht="48.75" customHeight="1" x14ac:dyDescent="0.25">
      <c r="A14" s="12" t="s">
        <v>35</v>
      </c>
      <c r="B14" s="7">
        <f>VLOOKUP($G$8&amp;$G$9&amp;$G$10&amp;$G$11,'Samenvatting-Resultaten'!$E$3:$AC$146,11,FALSE)</f>
        <v>8</v>
      </c>
      <c r="C14" s="80"/>
      <c r="D14" s="114"/>
      <c r="E14" s="115"/>
      <c r="F14" s="115"/>
      <c r="G14" s="116"/>
    </row>
    <row r="15" spans="1:8" ht="30" customHeight="1" x14ac:dyDescent="0.25">
      <c r="A15" s="40" t="s">
        <v>36</v>
      </c>
      <c r="B15" s="8" t="str">
        <f>VLOOKUP($G$8&amp;$G$9&amp;$G$10&amp;$G$11,'Samenvatting-Resultaten'!$E$3:$AC$146,12,FALSE)</f>
        <v>Niet-gematerialiseerd sperren van beweging</v>
      </c>
      <c r="C15" s="82"/>
      <c r="D15" s="114"/>
      <c r="E15" s="115"/>
      <c r="F15" s="115"/>
      <c r="G15" s="116"/>
    </row>
    <row r="16" spans="1:8" ht="30" customHeight="1" x14ac:dyDescent="0.25">
      <c r="A16" s="41" t="s">
        <v>37</v>
      </c>
      <c r="B16" s="9" t="str">
        <f>VLOOKUP($G$8&amp;$G$9&amp;$G$10&amp;$G$11,'Samenvatting-Resultaten'!$E$3:$AC$146,13,FALSE)</f>
        <v/>
      </c>
      <c r="C16" s="83" t="str">
        <f>IF(B16="",SUBSTITUTE(SUBSTITUTE(B15," ","_"),"-","_"),SUBSTITUTE(SUBSTITUTE(B16," ","_"),"-","_"))</f>
        <v>Niet_gematerialiseerd_sperren_van_beweging</v>
      </c>
      <c r="D16" s="114"/>
      <c r="E16" s="115"/>
      <c r="F16" s="115"/>
      <c r="G16" s="116"/>
    </row>
    <row r="17" spans="1:7" ht="57" customHeight="1" x14ac:dyDescent="0.25">
      <c r="A17" s="42" t="s">
        <v>38</v>
      </c>
      <c r="B17" s="9" t="s">
        <v>44</v>
      </c>
      <c r="C17" s="80"/>
      <c r="D17" s="114"/>
      <c r="E17" s="115"/>
      <c r="F17" s="115"/>
      <c r="G17" s="116"/>
    </row>
    <row r="18" spans="1:7" ht="30" customHeight="1" x14ac:dyDescent="0.25">
      <c r="A18" s="42" t="s">
        <v>39</v>
      </c>
      <c r="B18" s="60"/>
      <c r="C18" s="80"/>
      <c r="D18" s="114"/>
      <c r="E18" s="115"/>
      <c r="F18" s="115"/>
      <c r="G18" s="116"/>
    </row>
    <row r="19" spans="1:7" ht="30" customHeight="1" x14ac:dyDescent="0.25">
      <c r="A19" s="42" t="s">
        <v>40</v>
      </c>
      <c r="B19" s="60"/>
      <c r="C19" s="80"/>
      <c r="D19" s="117"/>
      <c r="E19" s="118"/>
      <c r="F19" s="118"/>
      <c r="G19" s="119"/>
    </row>
  </sheetData>
  <sheetProtection algorithmName="SHA-512" hashValue="VzaPOil7V4r6stJ81ou6RrsId2CIqdXb2Z8yfjssQXOme8WJoPXUIiePgtMOsLrDq16fYIkLLDHmPZnB1mvy8A==" saltValue="Nm0knbIw6QSYq1BNYJQApw==" spinCount="100000" sheet="1" selectLockedCells="1"/>
  <protectedRanges>
    <protectedRange sqref="G8:G11 B18:B19 B4:B5 E4 G4" name="Bereik"/>
  </protectedRanges>
  <mergeCells count="6">
    <mergeCell ref="D13:G19"/>
    <mergeCell ref="A2:H2"/>
    <mergeCell ref="B3:H3"/>
    <mergeCell ref="B4:C4"/>
    <mergeCell ref="G4:H4"/>
    <mergeCell ref="B5:C5"/>
  </mergeCells>
  <conditionalFormatting sqref="B14">
    <cfRule type="cellIs" dxfId="40" priority="3" operator="equal">
      <formula>"/"</formula>
    </cfRule>
    <cfRule type="cellIs" dxfId="39" priority="11" operator="lessThan">
      <formula>6</formula>
    </cfRule>
    <cfRule type="cellIs" dxfId="38" priority="12" operator="lessThan">
      <formula>7</formula>
    </cfRule>
    <cfRule type="cellIs" dxfId="37" priority="13" operator="lessThan">
      <formula>8</formula>
    </cfRule>
    <cfRule type="cellIs" dxfId="36" priority="14" operator="lessThan">
      <formula>10</formula>
    </cfRule>
    <cfRule type="cellIs" dxfId="35" priority="15" operator="greaterThanOrEqual">
      <formula>10</formula>
    </cfRule>
  </conditionalFormatting>
  <conditionalFormatting sqref="B15">
    <cfRule type="containsText" dxfId="34" priority="2" operator="containsText" text="Werken in de gevarenzone">
      <formula>NOT(ISERROR(SEARCH("Werken in de gevarenzone",B15)))</formula>
    </cfRule>
  </conditionalFormatting>
  <conditionalFormatting sqref="B16">
    <cfRule type="containsText" dxfId="33" priority="1" operator="containsText" text="indringing">
      <formula>NOT(ISERROR(SEARCH("indringing",B16)))</formula>
    </cfRule>
  </conditionalFormatting>
  <conditionalFormatting sqref="C8:F11">
    <cfRule type="expression" dxfId="32" priority="4">
      <formula>$G8=C$7</formula>
    </cfRule>
  </conditionalFormatting>
  <conditionalFormatting sqref="H10">
    <cfRule type="containsText" dxfId="31" priority="22" operator="containsText" text="Fout">
      <formula>NOT(ISERROR(SEARCH("Fout",H10)))</formula>
    </cfRule>
  </conditionalFormatting>
  <dataValidations count="3">
    <dataValidation type="list" allowBlank="1" showInputMessage="1" showErrorMessage="1" sqref="G11 G8" xr:uid="{B73EAE43-F7B4-422D-96D7-E93D53CC128B}">
      <formula1>$C$7:$E$7</formula1>
    </dataValidation>
    <dataValidation type="list" allowBlank="1" showInputMessage="1" showErrorMessage="1" sqref="G9:G10" xr:uid="{68619436-7105-4C29-963B-67A70DBFBE78}">
      <formula1>$C$7:$F$7</formula1>
    </dataValidation>
    <dataValidation type="list" allowBlank="1" showInputMessage="1" showErrorMessage="1" sqref="B18" xr:uid="{353C8491-212D-415E-B9F2-45A40B0E81F7}">
      <formula1>INDIRECT($C$16)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8524-7975-4EF9-9EB5-ABE992802BB2}">
  <sheetPr codeName="Feuil5">
    <pageSetUpPr fitToPage="1"/>
  </sheetPr>
  <dimension ref="A1:H19"/>
  <sheetViews>
    <sheetView zoomScale="70" zoomScaleNormal="70" workbookViewId="0">
      <selection activeCell="B4" sqref="B4:C4"/>
    </sheetView>
  </sheetViews>
  <sheetFormatPr defaultColWidth="11.42578125" defaultRowHeight="15" x14ac:dyDescent="0.25"/>
  <cols>
    <col min="1" max="1" width="28.7109375" style="2" customWidth="1"/>
    <col min="2" max="6" width="40.7109375" style="2" customWidth="1"/>
    <col min="7" max="7" width="11.42578125" style="2"/>
    <col min="8" max="8" width="44.85546875" style="2" customWidth="1"/>
    <col min="9" max="16384" width="11.42578125" style="2"/>
  </cols>
  <sheetData>
    <row r="1" spans="1:8" x14ac:dyDescent="0.25">
      <c r="A1" s="30" t="s">
        <v>178</v>
      </c>
      <c r="B1" s="30"/>
      <c r="C1" s="30"/>
      <c r="D1" s="30"/>
      <c r="E1" s="30"/>
      <c r="F1" s="30"/>
      <c r="G1" s="30"/>
      <c r="H1" s="46" t="s">
        <v>163</v>
      </c>
    </row>
    <row r="2" spans="1:8" ht="33" customHeight="1" x14ac:dyDescent="0.25">
      <c r="A2" s="120" t="s">
        <v>2</v>
      </c>
      <c r="B2" s="121"/>
      <c r="C2" s="121"/>
      <c r="D2" s="121"/>
      <c r="E2" s="121"/>
      <c r="F2" s="121"/>
      <c r="G2" s="121"/>
      <c r="H2" s="122"/>
    </row>
    <row r="3" spans="1:8" ht="33" customHeight="1" x14ac:dyDescent="0.25">
      <c r="A3" s="31" t="s">
        <v>3</v>
      </c>
      <c r="B3" s="123" t="s">
        <v>45</v>
      </c>
      <c r="C3" s="123"/>
      <c r="D3" s="123"/>
      <c r="E3" s="123"/>
      <c r="F3" s="123"/>
      <c r="G3" s="123"/>
      <c r="H3" s="123"/>
    </row>
    <row r="4" spans="1:8" ht="33" customHeight="1" x14ac:dyDescent="0.25">
      <c r="A4" s="32" t="s">
        <v>5</v>
      </c>
      <c r="B4" s="124"/>
      <c r="C4" s="125"/>
      <c r="D4" s="32" t="s">
        <v>6</v>
      </c>
      <c r="E4" s="61"/>
      <c r="F4" s="32" t="s">
        <v>7</v>
      </c>
      <c r="G4" s="126"/>
      <c r="H4" s="126"/>
    </row>
    <row r="5" spans="1:8" ht="33" customHeight="1" x14ac:dyDescent="0.25">
      <c r="A5" s="33" t="s">
        <v>8</v>
      </c>
      <c r="B5" s="126"/>
      <c r="C5" s="126"/>
      <c r="D5" s="34"/>
      <c r="E5" s="34"/>
      <c r="F5" s="34"/>
      <c r="G5" s="34"/>
      <c r="H5" s="34"/>
    </row>
    <row r="7" spans="1:8" ht="20.100000000000001" customHeight="1" x14ac:dyDescent="0.25">
      <c r="A7" s="39" t="s">
        <v>9</v>
      </c>
      <c r="B7" s="39" t="s">
        <v>10</v>
      </c>
      <c r="C7" s="39" t="s">
        <v>11</v>
      </c>
      <c r="D7" s="39" t="s">
        <v>12</v>
      </c>
      <c r="E7" s="39" t="s">
        <v>13</v>
      </c>
      <c r="F7" s="39" t="s">
        <v>14</v>
      </c>
      <c r="G7" s="39" t="s">
        <v>15</v>
      </c>
    </row>
    <row r="8" spans="1:8" x14ac:dyDescent="0.25">
      <c r="A8" s="10">
        <v>1</v>
      </c>
      <c r="B8" s="11" t="s">
        <v>16</v>
      </c>
      <c r="C8" s="3" t="s">
        <v>17</v>
      </c>
      <c r="D8" s="3" t="s">
        <v>42</v>
      </c>
      <c r="E8" s="3" t="s">
        <v>19</v>
      </c>
      <c r="F8" s="3"/>
      <c r="G8" s="78" t="s">
        <v>11</v>
      </c>
    </row>
    <row r="9" spans="1:8" ht="53.25" customHeight="1" x14ac:dyDescent="0.25">
      <c r="A9" s="10">
        <v>2</v>
      </c>
      <c r="B9" s="11" t="s">
        <v>20</v>
      </c>
      <c r="C9" s="43" t="s">
        <v>21</v>
      </c>
      <c r="D9" s="43" t="s">
        <v>22</v>
      </c>
      <c r="E9" s="43" t="s">
        <v>23</v>
      </c>
      <c r="F9" s="43" t="s">
        <v>24</v>
      </c>
      <c r="G9" s="78" t="s">
        <v>11</v>
      </c>
    </row>
    <row r="10" spans="1:8" ht="80.25" customHeight="1" x14ac:dyDescent="0.25">
      <c r="A10" s="10">
        <v>3</v>
      </c>
      <c r="B10" s="11" t="s">
        <v>25</v>
      </c>
      <c r="C10" s="43" t="s">
        <v>26</v>
      </c>
      <c r="D10" s="34" t="s">
        <v>27</v>
      </c>
      <c r="E10" s="43" t="s">
        <v>28</v>
      </c>
      <c r="F10" s="43" t="s">
        <v>29</v>
      </c>
      <c r="G10" s="78" t="s">
        <v>11</v>
      </c>
      <c r="H10" s="4" t="str">
        <f>IF(AND(G9="A")*(G10&lt;&gt;"A"),"Fout, indien werken in de gevarenzone moet regelmatige indringing aangeduid worden","")</f>
        <v/>
      </c>
    </row>
    <row r="11" spans="1:8" ht="30" customHeight="1" x14ac:dyDescent="0.25">
      <c r="A11" s="10">
        <v>4</v>
      </c>
      <c r="B11" s="11" t="s">
        <v>143</v>
      </c>
      <c r="C11" s="43" t="s">
        <v>30</v>
      </c>
      <c r="D11" s="43" t="s">
        <v>31</v>
      </c>
      <c r="E11" s="43" t="s">
        <v>32</v>
      </c>
      <c r="F11" s="44"/>
      <c r="G11" s="78" t="s">
        <v>11</v>
      </c>
    </row>
    <row r="12" spans="1:8" ht="30" customHeight="1" x14ac:dyDescent="0.25">
      <c r="C12" s="5"/>
      <c r="D12" s="5"/>
      <c r="E12" s="5"/>
      <c r="F12" s="5"/>
    </row>
    <row r="13" spans="1:8" ht="30" customHeight="1" x14ac:dyDescent="0.25">
      <c r="A13" s="28" t="s">
        <v>33</v>
      </c>
      <c r="B13" s="28" t="s">
        <v>34</v>
      </c>
      <c r="C13" s="80"/>
      <c r="D13" s="127" t="s">
        <v>168</v>
      </c>
      <c r="E13" s="128"/>
      <c r="F13" s="128"/>
      <c r="G13" s="129"/>
    </row>
    <row r="14" spans="1:8" ht="48.75" customHeight="1" x14ac:dyDescent="0.25">
      <c r="A14" s="12" t="s">
        <v>35</v>
      </c>
      <c r="B14" s="8">
        <f>VLOOKUP($G$8&amp;$G$9&amp;$G$10&amp;$G$11,'Samenvatting-Resultaten'!$E$3:$AC$146,15,FALSE)</f>
        <v>8</v>
      </c>
      <c r="C14" s="80"/>
      <c r="D14" s="130"/>
      <c r="E14" s="131"/>
      <c r="F14" s="131"/>
      <c r="G14" s="132"/>
    </row>
    <row r="15" spans="1:8" ht="30" customHeight="1" x14ac:dyDescent="0.25">
      <c r="A15" s="40" t="s">
        <v>36</v>
      </c>
      <c r="B15" s="6" t="str">
        <f>VLOOKUP($G$8&amp;$G$9&amp;$G$10&amp;$G$11,'Samenvatting-Resultaten'!$E$3:$AC$146,16,FALSE)</f>
        <v>Niet-gematerialiseerd sperren van beweging</v>
      </c>
      <c r="C15" s="84"/>
      <c r="D15" s="130"/>
      <c r="E15" s="131"/>
      <c r="F15" s="131"/>
      <c r="G15" s="132"/>
    </row>
    <row r="16" spans="1:8" ht="30" customHeight="1" x14ac:dyDescent="0.25">
      <c r="A16" s="41" t="s">
        <v>37</v>
      </c>
      <c r="B16" s="6" t="str">
        <f>VLOOKUP($G$8&amp;$G$9&amp;$G$10&amp;$G$11,'Samenvatting-Resultaten'!$E$3:$AC$146,17,FALSE)</f>
        <v/>
      </c>
      <c r="C16" s="83" t="str">
        <f>IF(B16="",SUBSTITUTE(SUBSTITUTE(B15," ","_"),"-","_"),SUBSTITUTE(SUBSTITUTE(B16," ","_"),"-","_"))</f>
        <v>Niet_gematerialiseerd_sperren_van_beweging</v>
      </c>
      <c r="D16" s="130"/>
      <c r="E16" s="131"/>
      <c r="F16" s="131"/>
      <c r="G16" s="132"/>
    </row>
    <row r="17" spans="1:7" ht="57" customHeight="1" x14ac:dyDescent="0.25">
      <c r="A17" s="42" t="s">
        <v>38</v>
      </c>
      <c r="B17" s="13" t="s">
        <v>44</v>
      </c>
      <c r="C17" s="80"/>
      <c r="D17" s="130"/>
      <c r="E17" s="131"/>
      <c r="F17" s="131"/>
      <c r="G17" s="132"/>
    </row>
    <row r="18" spans="1:7" ht="30" customHeight="1" x14ac:dyDescent="0.25">
      <c r="A18" s="42" t="s">
        <v>39</v>
      </c>
      <c r="B18" s="60"/>
      <c r="C18" s="80"/>
      <c r="D18" s="130"/>
      <c r="E18" s="131"/>
      <c r="F18" s="131"/>
      <c r="G18" s="132"/>
    </row>
    <row r="19" spans="1:7" ht="30" customHeight="1" x14ac:dyDescent="0.25">
      <c r="A19" s="42" t="s">
        <v>40</v>
      </c>
      <c r="B19" s="60"/>
      <c r="C19" s="80"/>
      <c r="D19" s="133"/>
      <c r="E19" s="134"/>
      <c r="F19" s="134"/>
      <c r="G19" s="135"/>
    </row>
  </sheetData>
  <sheetProtection algorithmName="SHA-512" hashValue="wlZhNPyFCf/IzA5bHZlUqxbtsN1o0jf/Nk82EKiSslMc0WXftxOTHjJFm2V3fOaCRtD4dqxlvJmFXEJsUb4axg==" saltValue="UzkD9s+kfaoN9rx29xx79g==" spinCount="100000" sheet="1" selectLockedCells="1"/>
  <protectedRanges>
    <protectedRange sqref="G8:G11 B18:B19 B4:B5 E4 G4" name="Bereik"/>
  </protectedRanges>
  <mergeCells count="6">
    <mergeCell ref="D13:G19"/>
    <mergeCell ref="A2:H2"/>
    <mergeCell ref="B3:H3"/>
    <mergeCell ref="B4:C4"/>
    <mergeCell ref="G4:H4"/>
    <mergeCell ref="B5:C5"/>
  </mergeCells>
  <conditionalFormatting sqref="B14">
    <cfRule type="cellIs" dxfId="30" priority="1" operator="equal">
      <formula>"/"</formula>
    </cfRule>
    <cfRule type="cellIs" dxfId="29" priority="10" operator="lessThan">
      <formula>6</formula>
    </cfRule>
    <cfRule type="cellIs" dxfId="28" priority="11" operator="lessThan">
      <formula>7</formula>
    </cfRule>
    <cfRule type="cellIs" dxfId="27" priority="12" operator="lessThan">
      <formula>8</formula>
    </cfRule>
    <cfRule type="cellIs" dxfId="26" priority="13" operator="lessThan">
      <formula>10</formula>
    </cfRule>
    <cfRule type="cellIs" dxfId="25" priority="14" operator="greaterThanOrEqual">
      <formula>10</formula>
    </cfRule>
  </conditionalFormatting>
  <conditionalFormatting sqref="B15">
    <cfRule type="containsText" dxfId="24" priority="2" operator="containsText" text="Werken in de gevarenzone">
      <formula>NOT(ISERROR(SEARCH("Werken in de gevarenzone",B15)))</formula>
    </cfRule>
  </conditionalFormatting>
  <conditionalFormatting sqref="B16">
    <cfRule type="containsText" dxfId="23" priority="3" operator="containsText" text="indringing">
      <formula>NOT(ISERROR(SEARCH("indringing",B16)))</formula>
    </cfRule>
  </conditionalFormatting>
  <conditionalFormatting sqref="C8:F11">
    <cfRule type="expression" dxfId="22" priority="4">
      <formula>$G8=C$7</formula>
    </cfRule>
  </conditionalFormatting>
  <conditionalFormatting sqref="H10">
    <cfRule type="containsText" dxfId="21" priority="15" operator="containsText" text="Fout">
      <formula>NOT(ISERROR(SEARCH("Fout",H10)))</formula>
    </cfRule>
  </conditionalFormatting>
  <dataValidations count="3">
    <dataValidation type="list" allowBlank="1" showInputMessage="1" showErrorMessage="1" sqref="G11 G8" xr:uid="{00000000-0002-0000-0100-000001000000}">
      <formula1>$C$7:$E$7</formula1>
    </dataValidation>
    <dataValidation type="list" allowBlank="1" showInputMessage="1" showErrorMessage="1" sqref="G9:G10" xr:uid="{00000000-0002-0000-0100-000000000000}">
      <formula1>$C$7:$F$7</formula1>
    </dataValidation>
    <dataValidation type="list" allowBlank="1" showInputMessage="1" showErrorMessage="1" sqref="B18" xr:uid="{DE136CC7-94D9-49FE-BE79-FEF49634D63C}">
      <formula1>INDIRECT($C$16)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5F8B8-E897-4AFF-9AE8-D5880CD12623}">
  <sheetPr codeName="Feuil8">
    <pageSetUpPr fitToPage="1"/>
  </sheetPr>
  <dimension ref="A1:H19"/>
  <sheetViews>
    <sheetView zoomScale="70" zoomScaleNormal="70" workbookViewId="0">
      <selection activeCell="B4" sqref="B4:C4"/>
    </sheetView>
  </sheetViews>
  <sheetFormatPr defaultColWidth="11.42578125" defaultRowHeight="15" x14ac:dyDescent="0.25"/>
  <cols>
    <col min="1" max="1" width="28.7109375" style="2" customWidth="1"/>
    <col min="2" max="6" width="40.7109375" style="2" customWidth="1"/>
    <col min="7" max="7" width="11.42578125" style="2"/>
    <col min="8" max="8" width="44.85546875" style="2" customWidth="1"/>
    <col min="9" max="16384" width="11.42578125" style="2"/>
  </cols>
  <sheetData>
    <row r="1" spans="1:8" x14ac:dyDescent="0.25">
      <c r="A1" s="30" t="s">
        <v>178</v>
      </c>
      <c r="B1" s="30"/>
      <c r="C1" s="30"/>
      <c r="D1" s="30"/>
      <c r="E1" s="30"/>
      <c r="F1" s="30"/>
      <c r="G1" s="30"/>
      <c r="H1" s="46" t="s">
        <v>163</v>
      </c>
    </row>
    <row r="2" spans="1:8" ht="33" customHeight="1" x14ac:dyDescent="0.25">
      <c r="A2" s="120" t="s">
        <v>2</v>
      </c>
      <c r="B2" s="121"/>
      <c r="C2" s="121"/>
      <c r="D2" s="121"/>
      <c r="E2" s="121"/>
      <c r="F2" s="121"/>
      <c r="G2" s="121"/>
      <c r="H2" s="122"/>
    </row>
    <row r="3" spans="1:8" ht="33" customHeight="1" x14ac:dyDescent="0.25">
      <c r="A3" s="31" t="s">
        <v>3</v>
      </c>
      <c r="B3" s="123" t="s">
        <v>46</v>
      </c>
      <c r="C3" s="123"/>
      <c r="D3" s="123"/>
      <c r="E3" s="123"/>
      <c r="F3" s="123"/>
      <c r="G3" s="123"/>
      <c r="H3" s="123"/>
    </row>
    <row r="4" spans="1:8" ht="33" customHeight="1" x14ac:dyDescent="0.25">
      <c r="A4" s="32" t="s">
        <v>5</v>
      </c>
      <c r="B4" s="124"/>
      <c r="C4" s="125"/>
      <c r="D4" s="32" t="s">
        <v>6</v>
      </c>
      <c r="E4" s="61"/>
      <c r="F4" s="32" t="s">
        <v>7</v>
      </c>
      <c r="G4" s="126"/>
      <c r="H4" s="126"/>
    </row>
    <row r="5" spans="1:8" ht="33" customHeight="1" x14ac:dyDescent="0.25">
      <c r="A5" s="33" t="s">
        <v>8</v>
      </c>
      <c r="B5" s="126"/>
      <c r="C5" s="126"/>
      <c r="D5" s="34"/>
      <c r="E5" s="34"/>
      <c r="F5" s="34"/>
      <c r="G5" s="34"/>
      <c r="H5" s="34"/>
    </row>
    <row r="7" spans="1:8" ht="20.100000000000001" customHeight="1" x14ac:dyDescent="0.25">
      <c r="A7" s="39" t="s">
        <v>9</v>
      </c>
      <c r="B7" s="39" t="s">
        <v>10</v>
      </c>
      <c r="C7" s="39" t="s">
        <v>11</v>
      </c>
      <c r="D7" s="39" t="s">
        <v>12</v>
      </c>
      <c r="E7" s="39" t="s">
        <v>13</v>
      </c>
      <c r="F7" s="39" t="s">
        <v>14</v>
      </c>
      <c r="G7" s="39" t="s">
        <v>15</v>
      </c>
    </row>
    <row r="8" spans="1:8" x14ac:dyDescent="0.25">
      <c r="A8" s="10">
        <v>1</v>
      </c>
      <c r="B8" s="11" t="s">
        <v>16</v>
      </c>
      <c r="C8" s="3" t="s">
        <v>17</v>
      </c>
      <c r="D8" s="3" t="s">
        <v>42</v>
      </c>
      <c r="E8" s="3" t="s">
        <v>19</v>
      </c>
      <c r="F8" s="3"/>
      <c r="G8" s="78" t="s">
        <v>11</v>
      </c>
    </row>
    <row r="9" spans="1:8" ht="53.25" customHeight="1" x14ac:dyDescent="0.25">
      <c r="A9" s="10">
        <v>2</v>
      </c>
      <c r="B9" s="11" t="s">
        <v>20</v>
      </c>
      <c r="C9" s="43" t="s">
        <v>21</v>
      </c>
      <c r="D9" s="43" t="s">
        <v>22</v>
      </c>
      <c r="E9" s="43" t="s">
        <v>23</v>
      </c>
      <c r="F9" s="43" t="s">
        <v>24</v>
      </c>
      <c r="G9" s="78" t="s">
        <v>11</v>
      </c>
    </row>
    <row r="10" spans="1:8" ht="80.25" customHeight="1" x14ac:dyDescent="0.25">
      <c r="A10" s="10">
        <v>3</v>
      </c>
      <c r="B10" s="11" t="s">
        <v>25</v>
      </c>
      <c r="C10" s="43" t="s">
        <v>26</v>
      </c>
      <c r="D10" s="34" t="s">
        <v>27</v>
      </c>
      <c r="E10" s="43" t="s">
        <v>28</v>
      </c>
      <c r="F10" s="43" t="s">
        <v>29</v>
      </c>
      <c r="G10" s="78" t="s">
        <v>11</v>
      </c>
      <c r="H10" s="4" t="str">
        <f>IF(AND(G9="A")*(G10&lt;&gt;"A"),"Fout, indien werken in de gevarenzone moet regelmatige indringing aangeduid worden","")</f>
        <v/>
      </c>
    </row>
    <row r="11" spans="1:8" ht="30" customHeight="1" x14ac:dyDescent="0.25">
      <c r="A11" s="10">
        <v>4</v>
      </c>
      <c r="B11" s="11" t="s">
        <v>143</v>
      </c>
      <c r="C11" s="43" t="s">
        <v>30</v>
      </c>
      <c r="D11" s="43" t="s">
        <v>31</v>
      </c>
      <c r="E11" s="43" t="s">
        <v>32</v>
      </c>
      <c r="F11" s="44"/>
      <c r="G11" s="78" t="s">
        <v>11</v>
      </c>
    </row>
    <row r="12" spans="1:8" ht="30" customHeight="1" x14ac:dyDescent="0.25">
      <c r="C12" s="5"/>
      <c r="D12" s="5"/>
      <c r="E12" s="5"/>
      <c r="F12" s="5"/>
    </row>
    <row r="13" spans="1:8" ht="30" customHeight="1" x14ac:dyDescent="0.25">
      <c r="A13" s="28" t="s">
        <v>33</v>
      </c>
      <c r="B13" s="28" t="s">
        <v>34</v>
      </c>
      <c r="C13" s="80"/>
      <c r="D13" s="111" t="s">
        <v>167</v>
      </c>
      <c r="E13" s="136"/>
      <c r="F13" s="136"/>
      <c r="G13" s="137"/>
    </row>
    <row r="14" spans="1:8" ht="48.75" customHeight="1" x14ac:dyDescent="0.25">
      <c r="A14" s="12" t="s">
        <v>35</v>
      </c>
      <c r="B14" s="7">
        <f>VLOOKUP($G$8&amp;$G$9&amp;$G$10&amp;$G$11,'Samenvatting-Resultaten'!$E$3:$AC$146,19,FALSE)</f>
        <v>8</v>
      </c>
      <c r="C14" s="80"/>
      <c r="D14" s="138"/>
      <c r="E14" s="139"/>
      <c r="F14" s="139"/>
      <c r="G14" s="140"/>
    </row>
    <row r="15" spans="1:8" ht="30" x14ac:dyDescent="0.25">
      <c r="A15" s="40" t="s">
        <v>36</v>
      </c>
      <c r="B15" s="6" t="str">
        <f>VLOOKUP($G$8&amp;$G$9&amp;$G$10&amp;$G$11,'Samenvatting-Resultaten'!$E$3:$AC$146,20,FALSE)</f>
        <v>Niet-gematerialiseerd sperren van beweging</v>
      </c>
      <c r="C15" s="82"/>
      <c r="D15" s="138"/>
      <c r="E15" s="139"/>
      <c r="F15" s="139"/>
      <c r="G15" s="140"/>
    </row>
    <row r="16" spans="1:8" ht="30" x14ac:dyDescent="0.25">
      <c r="A16" s="41" t="s">
        <v>37</v>
      </c>
      <c r="B16" s="6" t="str">
        <f>VLOOKUP($G$8&amp;$G$9&amp;$G$10&amp;$G$11,'Samenvatting-Resultaten'!$E$3:$AC$146,21,FALSE)</f>
        <v/>
      </c>
      <c r="C16" s="83" t="str">
        <f>IF(B16="",SUBSTITUTE(SUBSTITUTE(B15," ","_"),"-","_"),SUBSTITUTE(SUBSTITUTE(B16," ","_"),"-","_"))</f>
        <v>Niet_gematerialiseerd_sperren_van_beweging</v>
      </c>
      <c r="D16" s="138"/>
      <c r="E16" s="139"/>
      <c r="F16" s="139"/>
      <c r="G16" s="140"/>
    </row>
    <row r="17" spans="1:7" ht="57" customHeight="1" x14ac:dyDescent="0.25">
      <c r="A17" s="42" t="s">
        <v>38</v>
      </c>
      <c r="B17" s="13" t="s">
        <v>44</v>
      </c>
      <c r="C17" s="80"/>
      <c r="D17" s="138"/>
      <c r="E17" s="139"/>
      <c r="F17" s="139"/>
      <c r="G17" s="140"/>
    </row>
    <row r="18" spans="1:7" ht="30" customHeight="1" x14ac:dyDescent="0.25">
      <c r="A18" s="42" t="s">
        <v>39</v>
      </c>
      <c r="B18" s="60"/>
      <c r="C18" s="80"/>
      <c r="D18" s="138"/>
      <c r="E18" s="139"/>
      <c r="F18" s="139"/>
      <c r="G18" s="140"/>
    </row>
    <row r="19" spans="1:7" ht="30" customHeight="1" x14ac:dyDescent="0.25">
      <c r="A19" s="42" t="s">
        <v>40</v>
      </c>
      <c r="B19" s="60"/>
      <c r="C19" s="80"/>
      <c r="D19" s="141"/>
      <c r="E19" s="142"/>
      <c r="F19" s="142"/>
      <c r="G19" s="143"/>
    </row>
  </sheetData>
  <sheetProtection algorithmName="SHA-512" hashValue="8MTm3A57FPpYRNXK0G6awOTdf2cQRf3pS5dH51Q6hONT8wygv64zunI+QUuMQIaeqj6vH8bVgRwgrXaLudAy7Q==" saltValue="HgQysn6SdMuygJ++wzm7cQ==" spinCount="100000" sheet="1" selectLockedCells="1"/>
  <protectedRanges>
    <protectedRange sqref="G8:G11 B18:B19 B4:B5 E4 G4" name="Bereik"/>
  </protectedRanges>
  <mergeCells count="6">
    <mergeCell ref="D13:G19"/>
    <mergeCell ref="A2:H2"/>
    <mergeCell ref="B3:H3"/>
    <mergeCell ref="B4:C4"/>
    <mergeCell ref="G4:H4"/>
    <mergeCell ref="B5:C5"/>
  </mergeCells>
  <conditionalFormatting sqref="B14">
    <cfRule type="cellIs" dxfId="20" priority="1" operator="equal">
      <formula>"/"</formula>
    </cfRule>
    <cfRule type="cellIs" dxfId="19" priority="11" operator="lessThan">
      <formula>6</formula>
    </cfRule>
    <cfRule type="cellIs" dxfId="18" priority="12" operator="lessThan">
      <formula>7</formula>
    </cfRule>
    <cfRule type="cellIs" dxfId="17" priority="13" operator="lessThan">
      <formula>8</formula>
    </cfRule>
    <cfRule type="cellIs" dxfId="16" priority="14" operator="lessThan">
      <formula>10</formula>
    </cfRule>
    <cfRule type="cellIs" dxfId="15" priority="15" operator="greaterThanOrEqual">
      <formula>10</formula>
    </cfRule>
  </conditionalFormatting>
  <conditionalFormatting sqref="B15">
    <cfRule type="containsText" dxfId="14" priority="2" operator="containsText" text="Werken in de gevarenzone">
      <formula>NOT(ISERROR(SEARCH("Werken in de gevarenzone",B15)))</formula>
    </cfRule>
  </conditionalFormatting>
  <conditionalFormatting sqref="B16">
    <cfRule type="containsText" dxfId="13" priority="3" operator="containsText" text="indringing">
      <formula>NOT(ISERROR(SEARCH("indringing",B16)))</formula>
    </cfRule>
  </conditionalFormatting>
  <conditionalFormatting sqref="C8:F11">
    <cfRule type="expression" dxfId="12" priority="4">
      <formula>$G8=C$7</formula>
    </cfRule>
  </conditionalFormatting>
  <conditionalFormatting sqref="H10">
    <cfRule type="containsText" dxfId="11" priority="16" operator="containsText" text="Fout">
      <formula>NOT(ISERROR(SEARCH("Fout",H10)))</formula>
    </cfRule>
  </conditionalFormatting>
  <dataValidations count="3">
    <dataValidation type="list" allowBlank="1" showInputMessage="1" showErrorMessage="1" sqref="G9:G10" xr:uid="{829D864F-E6AA-4EF6-A68F-0A0630B95209}">
      <formula1>$C$7:$F$7</formula1>
    </dataValidation>
    <dataValidation type="list" allowBlank="1" showInputMessage="1" showErrorMessage="1" sqref="G11 G8" xr:uid="{B7747FAB-C272-4BED-8C01-3011810D8D42}">
      <formula1>$C$7:$E$7</formula1>
    </dataValidation>
    <dataValidation type="list" allowBlank="1" showInputMessage="1" showErrorMessage="1" sqref="B18" xr:uid="{24C6FB1A-1C63-4C11-B4C5-A85562ACE505}">
      <formula1>INDIRECT($C$16)</formula1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2EC9-2F60-4841-A19A-1E6F5894874D}">
  <sheetPr codeName="Feuil9">
    <pageSetUpPr fitToPage="1"/>
  </sheetPr>
  <dimension ref="A1:H19"/>
  <sheetViews>
    <sheetView zoomScale="70" zoomScaleNormal="70" workbookViewId="0">
      <selection activeCell="B4" sqref="B4:C4"/>
    </sheetView>
  </sheetViews>
  <sheetFormatPr defaultColWidth="11.42578125" defaultRowHeight="15" x14ac:dyDescent="0.25"/>
  <cols>
    <col min="1" max="1" width="28.7109375" style="2" customWidth="1"/>
    <col min="2" max="6" width="40.7109375" style="2" customWidth="1"/>
    <col min="7" max="7" width="11.42578125" style="2"/>
    <col min="8" max="8" width="44.85546875" style="2" customWidth="1"/>
    <col min="9" max="16384" width="11.42578125" style="2"/>
  </cols>
  <sheetData>
    <row r="1" spans="1:8" x14ac:dyDescent="0.25">
      <c r="A1" s="30" t="s">
        <v>178</v>
      </c>
      <c r="B1" s="30"/>
      <c r="C1" s="30"/>
      <c r="D1" s="30"/>
      <c r="E1" s="30"/>
      <c r="F1" s="30"/>
      <c r="G1" s="30"/>
      <c r="H1" s="46" t="s">
        <v>163</v>
      </c>
    </row>
    <row r="2" spans="1:8" ht="33" customHeight="1" x14ac:dyDescent="0.25">
      <c r="A2" s="120" t="s">
        <v>2</v>
      </c>
      <c r="B2" s="121"/>
      <c r="C2" s="121"/>
      <c r="D2" s="121"/>
      <c r="E2" s="121"/>
      <c r="F2" s="121"/>
      <c r="G2" s="121"/>
      <c r="H2" s="122"/>
    </row>
    <row r="3" spans="1:8" ht="33" customHeight="1" x14ac:dyDescent="0.25">
      <c r="A3" s="31" t="s">
        <v>3</v>
      </c>
      <c r="B3" s="123" t="s">
        <v>47</v>
      </c>
      <c r="C3" s="123"/>
      <c r="D3" s="123"/>
      <c r="E3" s="123"/>
      <c r="F3" s="123"/>
      <c r="G3" s="123"/>
      <c r="H3" s="123"/>
    </row>
    <row r="4" spans="1:8" ht="33" customHeight="1" x14ac:dyDescent="0.25">
      <c r="A4" s="32" t="s">
        <v>5</v>
      </c>
      <c r="B4" s="124"/>
      <c r="C4" s="125"/>
      <c r="D4" s="32" t="s">
        <v>6</v>
      </c>
      <c r="E4" s="61"/>
      <c r="F4" s="32" t="s">
        <v>7</v>
      </c>
      <c r="G4" s="126"/>
      <c r="H4" s="126"/>
    </row>
    <row r="5" spans="1:8" ht="33" customHeight="1" x14ac:dyDescent="0.25">
      <c r="A5" s="33" t="s">
        <v>8</v>
      </c>
      <c r="B5" s="126"/>
      <c r="C5" s="126"/>
      <c r="D5" s="34"/>
      <c r="E5" s="34"/>
      <c r="F5" s="34"/>
      <c r="G5" s="34"/>
      <c r="H5" s="34"/>
    </row>
    <row r="7" spans="1:8" ht="20.100000000000001" customHeight="1" x14ac:dyDescent="0.25">
      <c r="A7" s="39" t="s">
        <v>9</v>
      </c>
      <c r="B7" s="39" t="s">
        <v>10</v>
      </c>
      <c r="C7" s="39" t="s">
        <v>11</v>
      </c>
      <c r="D7" s="39" t="s">
        <v>12</v>
      </c>
      <c r="E7" s="39" t="s">
        <v>13</v>
      </c>
      <c r="F7" s="39" t="s">
        <v>14</v>
      </c>
      <c r="G7" s="39" t="s">
        <v>15</v>
      </c>
    </row>
    <row r="8" spans="1:8" x14ac:dyDescent="0.25">
      <c r="A8" s="10">
        <v>1</v>
      </c>
      <c r="B8" s="11" t="s">
        <v>16</v>
      </c>
      <c r="C8" s="3" t="s">
        <v>17</v>
      </c>
      <c r="D8" s="3" t="s">
        <v>42</v>
      </c>
      <c r="E8" s="3" t="s">
        <v>19</v>
      </c>
      <c r="F8" s="3"/>
      <c r="G8" s="78" t="s">
        <v>11</v>
      </c>
    </row>
    <row r="9" spans="1:8" ht="53.25" customHeight="1" x14ac:dyDescent="0.25">
      <c r="A9" s="10">
        <v>2</v>
      </c>
      <c r="B9" s="11" t="s">
        <v>20</v>
      </c>
      <c r="C9" s="43" t="s">
        <v>21</v>
      </c>
      <c r="D9" s="43" t="s">
        <v>22</v>
      </c>
      <c r="E9" s="43" t="s">
        <v>23</v>
      </c>
      <c r="F9" s="43" t="s">
        <v>24</v>
      </c>
      <c r="G9" s="78" t="s">
        <v>11</v>
      </c>
    </row>
    <row r="10" spans="1:8" ht="80.25" customHeight="1" x14ac:dyDescent="0.25">
      <c r="A10" s="10">
        <v>3</v>
      </c>
      <c r="B10" s="11" t="s">
        <v>25</v>
      </c>
      <c r="C10" s="43" t="s">
        <v>26</v>
      </c>
      <c r="D10" s="34" t="s">
        <v>27</v>
      </c>
      <c r="E10" s="43" t="s">
        <v>28</v>
      </c>
      <c r="F10" s="43" t="s">
        <v>29</v>
      </c>
      <c r="G10" s="78" t="s">
        <v>11</v>
      </c>
      <c r="H10" s="4" t="str">
        <f>IF(AND(G9="A")*(G10&lt;&gt;"A"),"Fout, indien werken in de gevarenzone moet regelmatige indringing aangeduid worden","")</f>
        <v/>
      </c>
    </row>
    <row r="11" spans="1:8" ht="30" customHeight="1" x14ac:dyDescent="0.25">
      <c r="A11" s="10">
        <v>4</v>
      </c>
      <c r="B11" s="11" t="s">
        <v>143</v>
      </c>
      <c r="C11" s="43" t="s">
        <v>30</v>
      </c>
      <c r="D11" s="43" t="s">
        <v>31</v>
      </c>
      <c r="E11" s="43" t="s">
        <v>32</v>
      </c>
      <c r="F11" s="44"/>
      <c r="G11" s="78" t="s">
        <v>11</v>
      </c>
      <c r="H11" s="64"/>
    </row>
    <row r="12" spans="1:8" ht="30" customHeight="1" x14ac:dyDescent="0.25">
      <c r="C12" s="5"/>
      <c r="D12" s="5"/>
      <c r="E12" s="5"/>
      <c r="F12" s="5"/>
    </row>
    <row r="13" spans="1:8" ht="30" customHeight="1" x14ac:dyDescent="0.25">
      <c r="A13" s="28" t="s">
        <v>33</v>
      </c>
      <c r="B13" s="28" t="s">
        <v>34</v>
      </c>
      <c r="C13" s="80"/>
      <c r="D13" s="112" t="s">
        <v>166</v>
      </c>
      <c r="E13" s="136"/>
      <c r="F13" s="136"/>
      <c r="G13" s="137"/>
    </row>
    <row r="14" spans="1:8" ht="48.75" customHeight="1" x14ac:dyDescent="0.25">
      <c r="A14" s="12" t="s">
        <v>35</v>
      </c>
      <c r="B14" s="7">
        <f>VLOOKUP($G$8&amp;$G$9&amp;$G$10&amp;$G$11,'Samenvatting-Resultaten'!$E$3:$AC$146,23,FALSE)</f>
        <v>8</v>
      </c>
      <c r="C14" s="80"/>
      <c r="D14" s="139"/>
      <c r="E14" s="139"/>
      <c r="F14" s="139"/>
      <c r="G14" s="140"/>
    </row>
    <row r="15" spans="1:8" ht="30" customHeight="1" x14ac:dyDescent="0.25">
      <c r="A15" s="40" t="s">
        <v>36</v>
      </c>
      <c r="B15" s="8" t="str">
        <f>VLOOKUP($G$8&amp;$G$9&amp;$G$10&amp;$G$11,'Samenvatting-Resultaten'!$E$3:$AC$146,24,FALSE)</f>
        <v>Niet-gematerialiseerd sperren van beweging</v>
      </c>
      <c r="C15" s="82"/>
      <c r="D15" s="139"/>
      <c r="E15" s="139"/>
      <c r="F15" s="139"/>
      <c r="G15" s="140"/>
    </row>
    <row r="16" spans="1:8" ht="30" customHeight="1" x14ac:dyDescent="0.25">
      <c r="A16" s="41" t="s">
        <v>37</v>
      </c>
      <c r="B16" s="9" t="str">
        <f>VLOOKUP($G$8&amp;$G$9&amp;$G$10&amp;$G$11,'Samenvatting-Resultaten'!$E$3:$AC$146,25,FALSE)</f>
        <v/>
      </c>
      <c r="C16" s="83" t="str">
        <f>IF(B16="",SUBSTITUTE(SUBSTITUTE(B15," ","_"),"-","_"),SUBSTITUTE(SUBSTITUTE(B16," ","_"),"-","_"))</f>
        <v>Niet_gematerialiseerd_sperren_van_beweging</v>
      </c>
      <c r="D16" s="139"/>
      <c r="E16" s="139"/>
      <c r="F16" s="139"/>
      <c r="G16" s="140"/>
    </row>
    <row r="17" spans="1:7" ht="57" customHeight="1" x14ac:dyDescent="0.25">
      <c r="A17" s="42" t="s">
        <v>38</v>
      </c>
      <c r="B17" s="9" t="str">
        <f>IF(AND(B15="Niet-gematerialiseerd sperren van beweging",G8&lt;&gt;"A"),"Beveiligingssysteem met radio met afdekking wordt aanvaard indien geen enkele methode van sperren van beweging toepasbaar is","-")</f>
        <v>-</v>
      </c>
      <c r="C17" s="80"/>
      <c r="D17" s="139"/>
      <c r="E17" s="139"/>
      <c r="F17" s="139"/>
      <c r="G17" s="140"/>
    </row>
    <row r="18" spans="1:7" ht="30" customHeight="1" x14ac:dyDescent="0.25">
      <c r="A18" s="42" t="s">
        <v>39</v>
      </c>
      <c r="B18" s="60"/>
      <c r="C18" s="80"/>
      <c r="D18" s="139"/>
      <c r="E18" s="139"/>
      <c r="F18" s="139"/>
      <c r="G18" s="140"/>
    </row>
    <row r="19" spans="1:7" ht="30" customHeight="1" x14ac:dyDescent="0.25">
      <c r="A19" s="42" t="s">
        <v>40</v>
      </c>
      <c r="B19" s="60"/>
      <c r="C19" s="80"/>
      <c r="D19" s="142"/>
      <c r="E19" s="142"/>
      <c r="F19" s="142"/>
      <c r="G19" s="143"/>
    </row>
  </sheetData>
  <sheetProtection algorithmName="SHA-512" hashValue="YnDcwKOP9lKoxV9yrsdtmKg9sv5bsqOrHhsh1ias7Uiz5Au+qDv1WhSrVESBC6T0INZU8iKl+xDMB3PdJzd4Zg==" saltValue="sNuplamJvv9dMHIk6PWTjQ==" spinCount="100000" sheet="1" selectLockedCells="1"/>
  <protectedRanges>
    <protectedRange sqref="G8:G11 B18:B19 B4:B5 E4 G4" name="Bereik"/>
  </protectedRanges>
  <mergeCells count="6">
    <mergeCell ref="D13:G19"/>
    <mergeCell ref="A2:H2"/>
    <mergeCell ref="B3:H3"/>
    <mergeCell ref="B4:C4"/>
    <mergeCell ref="G4:H4"/>
    <mergeCell ref="B5:C5"/>
  </mergeCells>
  <conditionalFormatting sqref="B14">
    <cfRule type="cellIs" dxfId="10" priority="1" operator="equal">
      <formula>"/"</formula>
    </cfRule>
    <cfRule type="cellIs" dxfId="9" priority="11" operator="lessThan">
      <formula>6</formula>
    </cfRule>
    <cfRule type="cellIs" dxfId="8" priority="12" operator="lessThan">
      <formula>7</formula>
    </cfRule>
    <cfRule type="cellIs" dxfId="7" priority="13" operator="lessThan">
      <formula>8</formula>
    </cfRule>
    <cfRule type="cellIs" dxfId="6" priority="14" operator="lessThan">
      <formula>10</formula>
    </cfRule>
    <cfRule type="cellIs" dxfId="5" priority="15" operator="greaterThanOrEqual">
      <formula>10</formula>
    </cfRule>
  </conditionalFormatting>
  <conditionalFormatting sqref="B15">
    <cfRule type="containsText" dxfId="4" priority="2" operator="containsText" text="Werken in de gevarenzone">
      <formula>NOT(ISERROR(SEARCH("Werken in de gevarenzone",B15)))</formula>
    </cfRule>
  </conditionalFormatting>
  <conditionalFormatting sqref="B16">
    <cfRule type="containsText" dxfId="3" priority="3" operator="containsText" text="indringing">
      <formula>NOT(ISERROR(SEARCH("indringing",B16)))</formula>
    </cfRule>
  </conditionalFormatting>
  <conditionalFormatting sqref="B17">
    <cfRule type="cellIs" dxfId="2" priority="10" operator="notEqual">
      <formula>"-"</formula>
    </cfRule>
  </conditionalFormatting>
  <conditionalFormatting sqref="C8:F11">
    <cfRule type="expression" dxfId="1" priority="4">
      <formula>$G8=C$7</formula>
    </cfRule>
  </conditionalFormatting>
  <conditionalFormatting sqref="H10">
    <cfRule type="containsText" dxfId="0" priority="16" operator="containsText" text="Fout">
      <formula>NOT(ISERROR(SEARCH("Fout",H10)))</formula>
    </cfRule>
  </conditionalFormatting>
  <dataValidations count="4">
    <dataValidation type="list" allowBlank="1" showInputMessage="1" showErrorMessage="1" sqref="G9:G10" xr:uid="{C1B88E0E-4C93-4606-82DF-8C84BDD4453F}">
      <formula1>$C$7:$F$7</formula1>
    </dataValidation>
    <dataValidation type="list" allowBlank="1" showInputMessage="1" showErrorMessage="1" sqref="G11 G8" xr:uid="{55FFD174-195A-4016-BD5C-BD44138D0D0F}">
      <formula1>$C$7:$E$7</formula1>
    </dataValidation>
    <dataValidation type="list" allowBlank="1" showInputMessage="1" showErrorMessage="1" sqref="B18" xr:uid="{92B13A42-AACC-4D81-AD13-3DBEAB9CD35A}">
      <formula1>INDIRECT($C$16)</formula1>
    </dataValidation>
    <dataValidation type="whole" showErrorMessage="1" errorTitle="Foutmelding:" error="Bij werken in de gevarenzone moet regelmatige indringing aangeduid worden." sqref="H11" xr:uid="{06966BDA-1A24-424D-8A70-A6C6C4A294C4}">
      <formula1>0</formula1>
      <formula2>5</formula2>
    </dataValidation>
  </dataValidations>
  <pageMargins left="0.7" right="0.7" top="0.75" bottom="0.75" header="0.3" footer="0.3"/>
  <pageSetup paperSize="9" scale="4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AB214"/>
  <sheetViews>
    <sheetView zoomScale="85" zoomScaleNormal="85" workbookViewId="0">
      <selection activeCell="A55" sqref="A55:XFD214"/>
    </sheetView>
  </sheetViews>
  <sheetFormatPr defaultColWidth="9.140625" defaultRowHeight="15" x14ac:dyDescent="0.25"/>
  <cols>
    <col min="2" max="2" width="54" customWidth="1"/>
    <col min="10" max="10" width="8.5703125" style="14" customWidth="1"/>
    <col min="11" max="11" width="15.28515625" customWidth="1"/>
    <col min="12" max="12" width="75" customWidth="1"/>
    <col min="13" max="13" width="37.42578125" customWidth="1"/>
    <col min="14" max="14" width="36.42578125" customWidth="1"/>
    <col min="18" max="18" width="45.42578125" hidden="1" customWidth="1"/>
    <col min="19" max="19" width="36.7109375" hidden="1" customWidth="1"/>
    <col min="20" max="20" width="35.85546875" hidden="1" customWidth="1"/>
    <col min="21" max="21" width="35.7109375" hidden="1" customWidth="1"/>
    <col min="22" max="22" width="21.42578125" hidden="1" customWidth="1"/>
    <col min="23" max="23" width="31.42578125" hidden="1" customWidth="1"/>
    <col min="24" max="24" width="23.5703125" hidden="1" customWidth="1"/>
    <col min="25" max="25" width="25.7109375" hidden="1" customWidth="1"/>
    <col min="26" max="26" width="22.42578125" hidden="1" customWidth="1"/>
    <col min="27" max="27" width="21.28515625" hidden="1" customWidth="1"/>
    <col min="28" max="28" width="36.7109375" hidden="1" customWidth="1"/>
  </cols>
  <sheetData>
    <row r="1" spans="1:28" ht="15.75" thickBot="1" x14ac:dyDescent="0.3">
      <c r="A1" s="16"/>
      <c r="B1" s="149" t="s">
        <v>48</v>
      </c>
      <c r="C1" s="150"/>
      <c r="D1" s="150"/>
      <c r="E1" s="150"/>
      <c r="F1" s="150"/>
      <c r="G1" s="150"/>
      <c r="H1" s="150"/>
      <c r="I1" s="151"/>
      <c r="M1" s="47"/>
      <c r="R1">
        <v>1</v>
      </c>
      <c r="S1" t="s">
        <v>49</v>
      </c>
      <c r="T1" t="s">
        <v>50</v>
      </c>
      <c r="U1" t="s">
        <v>51</v>
      </c>
      <c r="V1" t="s">
        <v>52</v>
      </c>
      <c r="W1" t="s">
        <v>53</v>
      </c>
      <c r="X1" t="s">
        <v>54</v>
      </c>
      <c r="Y1" t="s">
        <v>55</v>
      </c>
      <c r="Z1">
        <v>4</v>
      </c>
      <c r="AA1">
        <v>5</v>
      </c>
      <c r="AB1">
        <v>6</v>
      </c>
    </row>
    <row r="2" spans="1:28" ht="21" customHeight="1" thickBot="1" x14ac:dyDescent="0.3">
      <c r="A2" s="152" t="s">
        <v>56</v>
      </c>
      <c r="B2" s="26"/>
      <c r="C2" s="24">
        <v>1</v>
      </c>
      <c r="D2" s="24">
        <v>2</v>
      </c>
      <c r="E2" s="24">
        <v>3</v>
      </c>
      <c r="F2" s="24">
        <v>4</v>
      </c>
      <c r="G2" s="24">
        <v>5</v>
      </c>
      <c r="H2" s="24">
        <v>6</v>
      </c>
      <c r="I2" s="24">
        <v>7</v>
      </c>
      <c r="K2" s="16" t="s">
        <v>57</v>
      </c>
      <c r="L2" s="29" t="s">
        <v>58</v>
      </c>
      <c r="M2" s="47"/>
      <c r="R2" t="str">
        <f>C31</f>
        <v>Spoor buiten dienst</v>
      </c>
      <c r="S2" t="str">
        <f>C31</f>
        <v>Spoor buiten dienst</v>
      </c>
      <c r="T2" t="str">
        <f>C31</f>
        <v>Spoor buiten dienst</v>
      </c>
      <c r="U2" t="str">
        <f>C31</f>
        <v>Spoor buiten dienst</v>
      </c>
      <c r="V2" t="str">
        <f>C31</f>
        <v>Spoor buiten dienst</v>
      </c>
      <c r="W2" t="str">
        <f>C31</f>
        <v>Spoor buiten dienst</v>
      </c>
      <c r="X2" t="str">
        <f>C31</f>
        <v>Spoor buiten dienst</v>
      </c>
      <c r="Y2" t="str">
        <f>C31</f>
        <v>Spoor buiten dienst</v>
      </c>
      <c r="Z2" t="str">
        <f>C31</f>
        <v>Spoor buiten dienst</v>
      </c>
      <c r="AA2" t="str">
        <f>C31</f>
        <v>Spoor buiten dienst</v>
      </c>
      <c r="AB2" t="str">
        <f>C31</f>
        <v>Spoor buiten dienst</v>
      </c>
    </row>
    <row r="3" spans="1:28" ht="51.75" customHeight="1" thickBot="1" x14ac:dyDescent="0.3">
      <c r="A3" s="153"/>
      <c r="B3" s="24">
        <v>6</v>
      </c>
      <c r="C3" s="22">
        <v>7</v>
      </c>
      <c r="D3" s="21">
        <v>8</v>
      </c>
      <c r="E3" s="21">
        <v>9</v>
      </c>
      <c r="F3" s="25">
        <v>10</v>
      </c>
      <c r="G3" s="25">
        <v>11</v>
      </c>
      <c r="H3" s="25">
        <v>12</v>
      </c>
      <c r="I3" s="25">
        <v>13</v>
      </c>
      <c r="K3" s="35" t="s">
        <v>59</v>
      </c>
      <c r="L3" s="20" t="s">
        <v>60</v>
      </c>
      <c r="M3" s="47"/>
      <c r="R3" t="str">
        <f t="shared" ref="R3:R23" si="0">C32</f>
        <v>Fysische afscherming - Rail Safety-Fence of gelijkwaardig</v>
      </c>
      <c r="S3" t="str">
        <f t="shared" ref="S3:S21" si="1">C32</f>
        <v>Fysische afscherming - Rail Safety-Fence of gelijkwaardig</v>
      </c>
      <c r="T3" t="str">
        <f t="shared" ref="T3:T19" si="2">C32</f>
        <v>Fysische afscherming - Rail Safety-Fence of gelijkwaardig</v>
      </c>
      <c r="U3" t="str">
        <f t="shared" ref="U3:U21" si="3">C32</f>
        <v>Fysische afscherming - Rail Safety-Fence of gelijkwaardig</v>
      </c>
      <c r="V3" t="str">
        <f t="shared" ref="V3:V16" si="4">C32</f>
        <v>Fysische afscherming - Rail Safety-Fence of gelijkwaardig</v>
      </c>
      <c r="W3" t="str">
        <f t="shared" ref="W3:W15" si="5">C32</f>
        <v>Fysische afscherming - Rail Safety-Fence of gelijkwaardig</v>
      </c>
      <c r="X3" t="str">
        <f t="shared" ref="X3:X13" si="6">C32</f>
        <v>Fysische afscherming - Rail Safety-Fence of gelijkwaardig</v>
      </c>
      <c r="Y3" t="str">
        <f t="shared" ref="Y3:Y18" si="7">C32</f>
        <v>Fysische afscherming - Rail Safety-Fence of gelijkwaardig</v>
      </c>
      <c r="Z3" t="str">
        <f t="shared" ref="Z3:Z12" si="8">C32</f>
        <v>Fysische afscherming - Rail Safety-Fence of gelijkwaardig</v>
      </c>
      <c r="AA3" t="str">
        <f>C32</f>
        <v>Fysische afscherming - Rail Safety-Fence of gelijkwaardig</v>
      </c>
      <c r="AB3" t="str">
        <f>C32</f>
        <v>Fysische afscherming - Rail Safety-Fence of gelijkwaardig</v>
      </c>
    </row>
    <row r="4" spans="1:28" ht="39.950000000000003" customHeight="1" thickBot="1" x14ac:dyDescent="0.3">
      <c r="A4" s="153"/>
      <c r="B4" s="24">
        <v>5</v>
      </c>
      <c r="C4" s="22">
        <v>6</v>
      </c>
      <c r="D4" s="22">
        <v>7</v>
      </c>
      <c r="E4" s="21">
        <v>8</v>
      </c>
      <c r="F4" s="21">
        <v>9</v>
      </c>
      <c r="G4" s="25">
        <v>10</v>
      </c>
      <c r="H4" s="25">
        <v>11</v>
      </c>
      <c r="I4" s="25">
        <v>12</v>
      </c>
      <c r="K4" s="36">
        <v>9</v>
      </c>
      <c r="L4" s="20" t="s">
        <v>61</v>
      </c>
      <c r="M4" s="47"/>
      <c r="R4" t="str">
        <f t="shared" si="0"/>
        <v>ATW-Tx</v>
      </c>
      <c r="S4" t="str">
        <f t="shared" si="1"/>
        <v>ATW-Tx</v>
      </c>
      <c r="T4" t="str">
        <f t="shared" si="2"/>
        <v>ATW-Tx</v>
      </c>
      <c r="U4" t="str">
        <f t="shared" si="3"/>
        <v>ATW-Tx</v>
      </c>
      <c r="V4" t="str">
        <f t="shared" si="4"/>
        <v>ATW-Tx</v>
      </c>
      <c r="W4" t="str">
        <f t="shared" si="5"/>
        <v>ATW-Tx</v>
      </c>
      <c r="X4" t="str">
        <f t="shared" si="6"/>
        <v>ATW-Tx</v>
      </c>
      <c r="Y4" t="str">
        <f t="shared" si="7"/>
        <v>ATW-Tx</v>
      </c>
      <c r="Z4" t="str">
        <f t="shared" si="8"/>
        <v>ATW-Tx</v>
      </c>
      <c r="AA4" t="str">
        <f t="shared" ref="AA4:AA8" si="9">C33</f>
        <v>ATW-Tx</v>
      </c>
      <c r="AB4" t="str">
        <f>C52</f>
        <v>Andere</v>
      </c>
    </row>
    <row r="5" spans="1:28" ht="39.950000000000003" customHeight="1" thickBot="1" x14ac:dyDescent="0.3">
      <c r="A5" s="153"/>
      <c r="B5" s="24">
        <v>4</v>
      </c>
      <c r="C5" s="23">
        <v>5</v>
      </c>
      <c r="D5" s="22">
        <v>6</v>
      </c>
      <c r="E5" s="22">
        <v>7</v>
      </c>
      <c r="F5" s="21">
        <v>8</v>
      </c>
      <c r="G5" s="21">
        <v>9</v>
      </c>
      <c r="H5" s="25">
        <v>10</v>
      </c>
      <c r="I5" s="25">
        <v>11</v>
      </c>
      <c r="K5" s="36">
        <v>8</v>
      </c>
      <c r="L5" s="20" t="s">
        <v>61</v>
      </c>
      <c r="M5" s="47"/>
      <c r="R5" t="str">
        <f t="shared" si="0"/>
        <v>S 460 + materialisatie</v>
      </c>
      <c r="S5" t="str">
        <f t="shared" si="1"/>
        <v>S 460 + materialisatie</v>
      </c>
      <c r="T5" t="str">
        <f t="shared" si="2"/>
        <v>S 460 + materialisatie</v>
      </c>
      <c r="U5" t="str">
        <f t="shared" si="3"/>
        <v>S 460 + materialisatie</v>
      </c>
      <c r="V5" t="str">
        <f t="shared" si="4"/>
        <v>S 460 + materialisatie</v>
      </c>
      <c r="W5" t="str">
        <f t="shared" si="5"/>
        <v>S 460 + materialisatie</v>
      </c>
      <c r="X5" t="str">
        <f t="shared" si="6"/>
        <v>S 460 + materialisatie</v>
      </c>
      <c r="Y5" t="str">
        <f t="shared" si="7"/>
        <v>S 460 + materialisatie</v>
      </c>
      <c r="Z5" t="str">
        <f t="shared" si="8"/>
        <v>S 460 + materialisatie</v>
      </c>
      <c r="AA5" t="str">
        <f t="shared" si="9"/>
        <v>S 460 + materialisatie</v>
      </c>
    </row>
    <row r="6" spans="1:28" ht="39.950000000000003" customHeight="1" thickBot="1" x14ac:dyDescent="0.3">
      <c r="A6" s="153"/>
      <c r="B6" s="24">
        <v>3</v>
      </c>
      <c r="C6" s="23">
        <v>4</v>
      </c>
      <c r="D6" s="23">
        <v>5</v>
      </c>
      <c r="E6" s="22">
        <v>6</v>
      </c>
      <c r="F6" s="22">
        <v>7</v>
      </c>
      <c r="G6" s="21">
        <v>8</v>
      </c>
      <c r="H6" s="21">
        <v>9</v>
      </c>
      <c r="I6" s="25">
        <v>10</v>
      </c>
      <c r="K6" s="37">
        <v>7</v>
      </c>
      <c r="L6" s="20" t="s">
        <v>62</v>
      </c>
      <c r="M6" s="47"/>
      <c r="R6" t="str">
        <f t="shared" si="0"/>
        <v>S 660 + materialisatie</v>
      </c>
      <c r="S6" t="str">
        <f t="shared" si="1"/>
        <v>S 660 + materialisatie</v>
      </c>
      <c r="T6" t="str">
        <f t="shared" si="2"/>
        <v>S 660 + materialisatie</v>
      </c>
      <c r="U6" t="str">
        <f t="shared" si="3"/>
        <v>S 660 + materialisatie</v>
      </c>
      <c r="V6" t="str">
        <f t="shared" si="4"/>
        <v>S 660 + materialisatie</v>
      </c>
      <c r="W6" t="str">
        <f t="shared" si="5"/>
        <v>S 660 + materialisatie</v>
      </c>
      <c r="X6" t="str">
        <f t="shared" si="6"/>
        <v>S 660 + materialisatie</v>
      </c>
      <c r="Y6" t="str">
        <f t="shared" si="7"/>
        <v>S 660 + materialisatie</v>
      </c>
      <c r="Z6" t="str">
        <f t="shared" si="8"/>
        <v>S 660 + materialisatie</v>
      </c>
      <c r="AA6" t="str">
        <f t="shared" si="9"/>
        <v>S 660 + materialisatie</v>
      </c>
    </row>
    <row r="7" spans="1:28" ht="39.950000000000003" customHeight="1" thickBot="1" x14ac:dyDescent="0.3">
      <c r="A7" s="153"/>
      <c r="B7" s="24">
        <v>2</v>
      </c>
      <c r="C7" s="23">
        <v>3</v>
      </c>
      <c r="D7" s="23">
        <v>4</v>
      </c>
      <c r="E7" s="23">
        <v>5</v>
      </c>
      <c r="F7" s="22">
        <v>6</v>
      </c>
      <c r="G7" s="22">
        <v>7</v>
      </c>
      <c r="H7" s="21">
        <v>8</v>
      </c>
      <c r="I7" s="21">
        <v>9</v>
      </c>
      <c r="K7" s="37">
        <v>6</v>
      </c>
      <c r="L7" s="20" t="s">
        <v>63</v>
      </c>
      <c r="M7" s="47"/>
      <c r="N7" s="55"/>
      <c r="R7" t="str">
        <f t="shared" si="0"/>
        <v>S 428 + materialisatie</v>
      </c>
      <c r="S7" t="str">
        <f t="shared" si="1"/>
        <v>S 428 + materialisatie</v>
      </c>
      <c r="T7" t="str">
        <f t="shared" si="2"/>
        <v>S 428 + materialisatie</v>
      </c>
      <c r="U7" t="str">
        <f t="shared" si="3"/>
        <v>S 428 + materialisatie</v>
      </c>
      <c r="V7" t="str">
        <f t="shared" si="4"/>
        <v>S 428 + materialisatie</v>
      </c>
      <c r="W7" t="str">
        <f t="shared" si="5"/>
        <v>S 428 + materialisatie</v>
      </c>
      <c r="X7" t="str">
        <f t="shared" si="6"/>
        <v>S 428 + materialisatie</v>
      </c>
      <c r="Y7" t="str">
        <f t="shared" si="7"/>
        <v>S 428 + materialisatie</v>
      </c>
      <c r="Z7" t="str">
        <f t="shared" si="8"/>
        <v>S 428 + materialisatie</v>
      </c>
      <c r="AA7" t="str">
        <f t="shared" si="9"/>
        <v>S 428 + materialisatie</v>
      </c>
    </row>
    <row r="8" spans="1:28" ht="39.950000000000003" customHeight="1" thickBot="1" x14ac:dyDescent="0.3">
      <c r="A8" s="154"/>
      <c r="B8" s="24">
        <v>1</v>
      </c>
      <c r="C8" s="23">
        <v>2</v>
      </c>
      <c r="D8" s="23">
        <v>3</v>
      </c>
      <c r="E8" s="23">
        <v>4</v>
      </c>
      <c r="F8" s="23">
        <v>5</v>
      </c>
      <c r="G8" s="22">
        <v>6</v>
      </c>
      <c r="H8" s="22">
        <v>7</v>
      </c>
      <c r="I8" s="21">
        <v>8</v>
      </c>
      <c r="K8" s="38" t="s">
        <v>64</v>
      </c>
      <c r="L8" s="20" t="s">
        <v>65</v>
      </c>
      <c r="M8" s="47"/>
      <c r="R8" t="str">
        <f t="shared" si="0"/>
        <v>ZKL</v>
      </c>
      <c r="S8" t="str">
        <f t="shared" si="1"/>
        <v>ZKL</v>
      </c>
      <c r="T8" t="str">
        <f t="shared" si="2"/>
        <v>ZKL</v>
      </c>
      <c r="U8" t="str">
        <f t="shared" si="3"/>
        <v>ZKL</v>
      </c>
      <c r="V8" t="str">
        <f t="shared" si="4"/>
        <v>ZKL</v>
      </c>
      <c r="W8" t="str">
        <f t="shared" si="5"/>
        <v>ZKL</v>
      </c>
      <c r="X8" t="str">
        <f t="shared" si="6"/>
        <v>ZKL</v>
      </c>
      <c r="Y8" t="str">
        <f t="shared" si="7"/>
        <v>ZKL</v>
      </c>
      <c r="Z8" t="str">
        <f t="shared" si="8"/>
        <v>ZKL</v>
      </c>
      <c r="AA8" t="str">
        <f t="shared" si="9"/>
        <v>ZKL</v>
      </c>
    </row>
    <row r="9" spans="1:28" ht="39.950000000000003" customHeight="1" thickBot="1" x14ac:dyDescent="0.3">
      <c r="A9" s="51"/>
      <c r="B9" s="52"/>
      <c r="C9" s="52"/>
      <c r="D9" s="52"/>
      <c r="E9" s="52"/>
      <c r="F9" s="52"/>
      <c r="G9" s="52"/>
      <c r="H9" s="52"/>
      <c r="I9" s="52"/>
      <c r="K9" s="53"/>
      <c r="L9" s="54"/>
      <c r="M9" s="47"/>
      <c r="R9" t="str">
        <f t="shared" si="0"/>
        <v>S460</v>
      </c>
      <c r="S9" t="str">
        <f t="shared" si="1"/>
        <v>S460</v>
      </c>
      <c r="T9" t="str">
        <f t="shared" si="2"/>
        <v>S460</v>
      </c>
      <c r="U9" t="str">
        <f t="shared" si="3"/>
        <v>S460</v>
      </c>
      <c r="V9" t="str">
        <f t="shared" si="4"/>
        <v>S460</v>
      </c>
      <c r="W9" t="str">
        <f t="shared" si="5"/>
        <v>S460</v>
      </c>
      <c r="X9" t="str">
        <f t="shared" si="6"/>
        <v>S460</v>
      </c>
      <c r="Y9" t="str">
        <f t="shared" si="7"/>
        <v>S460</v>
      </c>
      <c r="Z9" t="str">
        <f t="shared" si="8"/>
        <v>S460</v>
      </c>
      <c r="AA9" t="str">
        <f>C52</f>
        <v>Andere</v>
      </c>
    </row>
    <row r="10" spans="1:28" ht="46.5" customHeight="1" thickBot="1" x14ac:dyDescent="0.3">
      <c r="A10" s="160" t="s">
        <v>66</v>
      </c>
      <c r="B10" s="161"/>
      <c r="C10" s="161"/>
      <c r="D10" s="161"/>
      <c r="E10" s="161"/>
      <c r="F10" s="162"/>
      <c r="M10" s="47"/>
      <c r="R10" t="str">
        <f t="shared" si="0"/>
        <v>S660</v>
      </c>
      <c r="S10" t="str">
        <f t="shared" si="1"/>
        <v>S660</v>
      </c>
      <c r="T10" t="str">
        <f t="shared" si="2"/>
        <v>S660</v>
      </c>
      <c r="U10" t="str">
        <f t="shared" si="3"/>
        <v>S660</v>
      </c>
      <c r="V10" t="str">
        <f t="shared" si="4"/>
        <v>S660</v>
      </c>
      <c r="W10" t="str">
        <f t="shared" si="5"/>
        <v>S660</v>
      </c>
      <c r="X10" t="str">
        <f t="shared" si="6"/>
        <v>S660</v>
      </c>
      <c r="Y10" t="str">
        <f t="shared" si="7"/>
        <v>S660</v>
      </c>
      <c r="Z10" t="str">
        <f t="shared" si="8"/>
        <v>S660</v>
      </c>
    </row>
    <row r="11" spans="1:28" ht="46.5" customHeight="1" thickBot="1" x14ac:dyDescent="0.3">
      <c r="A11" s="16" t="s">
        <v>67</v>
      </c>
      <c r="B11" s="149" t="s">
        <v>68</v>
      </c>
      <c r="C11" s="151"/>
      <c r="D11" s="149" t="s">
        <v>56</v>
      </c>
      <c r="E11" s="150"/>
      <c r="F11" s="151"/>
      <c r="M11" s="47"/>
      <c r="R11" t="str">
        <f t="shared" si="0"/>
        <v>S428</v>
      </c>
      <c r="S11" t="str">
        <f t="shared" si="1"/>
        <v>S428</v>
      </c>
      <c r="T11" t="str">
        <f t="shared" si="2"/>
        <v>S428</v>
      </c>
      <c r="U11" t="str">
        <f t="shared" si="3"/>
        <v>S428</v>
      </c>
      <c r="V11" t="str">
        <f t="shared" si="4"/>
        <v>S428</v>
      </c>
      <c r="W11" t="str">
        <f t="shared" si="5"/>
        <v>S428</v>
      </c>
      <c r="X11" t="str">
        <f t="shared" si="6"/>
        <v>S428</v>
      </c>
      <c r="Y11" t="str">
        <f t="shared" si="7"/>
        <v>S428</v>
      </c>
      <c r="Z11" t="str">
        <f t="shared" si="8"/>
        <v>S428</v>
      </c>
    </row>
    <row r="12" spans="1:28" ht="30" customHeight="1" thickBot="1" x14ac:dyDescent="0.3">
      <c r="A12" s="15">
        <v>1</v>
      </c>
      <c r="B12" s="157" t="s">
        <v>69</v>
      </c>
      <c r="C12" s="158"/>
      <c r="D12" s="144" t="s">
        <v>70</v>
      </c>
      <c r="E12" s="159"/>
      <c r="F12" s="145"/>
      <c r="M12" s="47"/>
      <c r="R12" t="str">
        <f t="shared" si="0"/>
        <v>S461</v>
      </c>
      <c r="S12" t="str">
        <f t="shared" si="1"/>
        <v>S461</v>
      </c>
      <c r="T12" t="str">
        <f t="shared" si="2"/>
        <v>S461</v>
      </c>
      <c r="U12" t="str">
        <f t="shared" si="3"/>
        <v>S461</v>
      </c>
      <c r="V12" t="str">
        <f t="shared" si="4"/>
        <v>S461</v>
      </c>
      <c r="W12" t="str">
        <f t="shared" si="5"/>
        <v>S461</v>
      </c>
      <c r="X12" t="str">
        <f t="shared" si="6"/>
        <v>S461</v>
      </c>
      <c r="Y12" t="str">
        <f t="shared" si="7"/>
        <v>S461</v>
      </c>
      <c r="Z12" t="str">
        <f t="shared" si="8"/>
        <v>S461</v>
      </c>
    </row>
    <row r="13" spans="1:28" ht="30" customHeight="1" thickBot="1" x14ac:dyDescent="0.3">
      <c r="A13" s="15">
        <v>2</v>
      </c>
      <c r="B13" s="144" t="s">
        <v>71</v>
      </c>
      <c r="C13" s="145"/>
      <c r="D13" s="144" t="s">
        <v>72</v>
      </c>
      <c r="E13" s="159"/>
      <c r="F13" s="145"/>
      <c r="M13" s="47"/>
      <c r="R13" t="str">
        <f t="shared" si="0"/>
        <v>Schildwachten - Radiobeveiligingssysteem met afdekking</v>
      </c>
      <c r="S13" t="str">
        <f t="shared" si="1"/>
        <v>Schildwachten - Radiobeveiligingssysteem met afdekking</v>
      </c>
      <c r="T13" t="str">
        <f t="shared" si="2"/>
        <v>Schildwachten - Radiobeveiligingssysteem met afdekking</v>
      </c>
      <c r="U13" t="str">
        <f t="shared" si="3"/>
        <v>Schildwachten - Radiobeveiligingssysteem met afdekking</v>
      </c>
      <c r="V13" t="str">
        <f t="shared" si="4"/>
        <v>Schildwachten - Radiobeveiligingssysteem met afdekking</v>
      </c>
      <c r="W13" t="str">
        <f t="shared" si="5"/>
        <v>Schildwachten - Radiobeveiligingssysteem met afdekking</v>
      </c>
      <c r="X13" t="str">
        <f t="shared" si="6"/>
        <v>Schildwachten - Radiobeveiligingssysteem met afdekking</v>
      </c>
      <c r="Y13" t="str">
        <f t="shared" si="7"/>
        <v>Schildwachten - Radiobeveiligingssysteem met afdekking</v>
      </c>
      <c r="Z13" t="str">
        <f>C52</f>
        <v>Andere</v>
      </c>
    </row>
    <row r="14" spans="1:28" ht="30" customHeight="1" thickBot="1" x14ac:dyDescent="0.3">
      <c r="A14" s="15">
        <v>3</v>
      </c>
      <c r="B14" s="157" t="s">
        <v>73</v>
      </c>
      <c r="C14" s="158"/>
      <c r="D14" s="144" t="s">
        <v>74</v>
      </c>
      <c r="E14" s="159"/>
      <c r="F14" s="145"/>
      <c r="M14" s="47"/>
      <c r="R14" t="str">
        <f t="shared" si="0"/>
        <v>Schildwachten - Radiobeveiligingssysteem zonder afdekking</v>
      </c>
      <c r="S14" t="str">
        <f t="shared" si="1"/>
        <v>Schildwachten - Radiobeveiligingssysteem zonder afdekking</v>
      </c>
      <c r="T14" t="str">
        <f t="shared" si="2"/>
        <v>Schildwachten - Radiobeveiligingssysteem zonder afdekking</v>
      </c>
      <c r="U14" t="str">
        <f t="shared" si="3"/>
        <v>Schildwachten - Radiobeveiligingssysteem zonder afdekking</v>
      </c>
      <c r="V14" t="str">
        <f t="shared" si="4"/>
        <v>Schildwachten - Radiobeveiligingssysteem zonder afdekking</v>
      </c>
      <c r="W14" t="str">
        <f t="shared" si="5"/>
        <v>Schildwachten - Radiobeveiligingssysteem zonder afdekking</v>
      </c>
      <c r="X14" t="str">
        <f>C52</f>
        <v>Andere</v>
      </c>
      <c r="Y14" t="str">
        <f t="shared" si="7"/>
        <v>Schildwachten - Radiobeveiligingssysteem zonder afdekking</v>
      </c>
    </row>
    <row r="15" spans="1:28" ht="30" customHeight="1" thickBot="1" x14ac:dyDescent="0.3">
      <c r="A15" s="15">
        <v>4</v>
      </c>
      <c r="B15" s="144" t="s">
        <v>75</v>
      </c>
      <c r="C15" s="145"/>
      <c r="D15" s="144" t="s">
        <v>76</v>
      </c>
      <c r="E15" s="159"/>
      <c r="F15" s="145"/>
      <c r="M15" s="47"/>
      <c r="R15" t="str">
        <f t="shared" si="0"/>
        <v>Schildwacht(en)</v>
      </c>
      <c r="S15" t="str">
        <f t="shared" si="1"/>
        <v>Schildwacht(en)</v>
      </c>
      <c r="T15" t="str">
        <f t="shared" si="2"/>
        <v>Schildwacht(en)</v>
      </c>
      <c r="U15" t="str">
        <f t="shared" si="3"/>
        <v>Schildwacht(en)</v>
      </c>
      <c r="V15" t="str">
        <f t="shared" si="4"/>
        <v>Schildwacht(en)</v>
      </c>
      <c r="W15" t="str">
        <f t="shared" si="5"/>
        <v>Schildwacht(en)</v>
      </c>
      <c r="Y15" t="str">
        <f t="shared" si="7"/>
        <v>Schildwacht(en)</v>
      </c>
    </row>
    <row r="16" spans="1:28" ht="30" customHeight="1" thickBot="1" x14ac:dyDescent="0.3">
      <c r="A16" s="15">
        <v>5</v>
      </c>
      <c r="B16" s="144" t="s">
        <v>77</v>
      </c>
      <c r="C16" s="145"/>
      <c r="D16" s="144" t="s">
        <v>78</v>
      </c>
      <c r="E16" s="159"/>
      <c r="F16" s="145"/>
      <c r="M16" s="47"/>
      <c r="R16" t="str">
        <f t="shared" si="0"/>
        <v>Kijkuit</v>
      </c>
      <c r="S16" t="str">
        <f t="shared" si="1"/>
        <v>Kijkuit</v>
      </c>
      <c r="T16" t="str">
        <f t="shared" si="2"/>
        <v>Kijkuit</v>
      </c>
      <c r="U16" t="str">
        <f t="shared" si="3"/>
        <v>Kijkuit</v>
      </c>
      <c r="V16" t="str">
        <f t="shared" si="4"/>
        <v>Kijkuit</v>
      </c>
      <c r="W16" t="str">
        <f>C52</f>
        <v>Andere</v>
      </c>
      <c r="Y16" t="str">
        <f t="shared" si="7"/>
        <v>Kijkuit</v>
      </c>
    </row>
    <row r="17" spans="1:25" ht="30" customHeight="1" thickBot="1" x14ac:dyDescent="0.3">
      <c r="A17" s="19">
        <v>6</v>
      </c>
      <c r="B17" s="163" t="s">
        <v>79</v>
      </c>
      <c r="C17" s="164"/>
      <c r="D17" s="144" t="s">
        <v>80</v>
      </c>
      <c r="E17" s="159"/>
      <c r="F17" s="145"/>
      <c r="J17" s="18"/>
      <c r="K17" s="17"/>
      <c r="L17" s="17"/>
      <c r="M17" s="47"/>
      <c r="R17" t="str">
        <f t="shared" si="0"/>
        <v>ATWS</v>
      </c>
      <c r="S17" t="str">
        <f t="shared" si="1"/>
        <v>ATWS</v>
      </c>
      <c r="T17" t="str">
        <f t="shared" si="2"/>
        <v>ATWS</v>
      </c>
      <c r="U17" t="str">
        <f t="shared" si="3"/>
        <v>ATWS</v>
      </c>
      <c r="V17" t="str">
        <f>C52</f>
        <v>Andere</v>
      </c>
      <c r="Y17" t="str">
        <f t="shared" si="7"/>
        <v>ATWS</v>
      </c>
    </row>
    <row r="18" spans="1:25" ht="30" customHeight="1" x14ac:dyDescent="0.25">
      <c r="J18" s="18"/>
      <c r="K18" s="17"/>
      <c r="L18" s="17"/>
      <c r="M18" s="47"/>
      <c r="R18" t="str">
        <f t="shared" si="0"/>
        <v>Aankondiger</v>
      </c>
      <c r="S18" t="str">
        <f t="shared" si="1"/>
        <v>Aankondiger</v>
      </c>
      <c r="T18" t="str">
        <f t="shared" si="2"/>
        <v>Aankondiger</v>
      </c>
      <c r="U18" t="str">
        <f t="shared" si="3"/>
        <v>Aankondiger</v>
      </c>
      <c r="Y18" t="str">
        <f t="shared" si="7"/>
        <v>Aankondiger</v>
      </c>
    </row>
    <row r="19" spans="1:25" ht="30" customHeight="1" thickBot="1" x14ac:dyDescent="0.3">
      <c r="A19" s="165" t="s">
        <v>81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47"/>
      <c r="R19" t="str">
        <f t="shared" si="0"/>
        <v>Materiële afbakening - Markering</v>
      </c>
      <c r="S19" t="str">
        <f t="shared" si="1"/>
        <v>Materiële afbakening - Markering</v>
      </c>
      <c r="T19" t="str">
        <f t="shared" si="2"/>
        <v>Materiële afbakening - Markering</v>
      </c>
      <c r="U19" t="str">
        <f t="shared" si="3"/>
        <v>Materiële afbakening - Markering</v>
      </c>
      <c r="Y19" t="str">
        <f>C52</f>
        <v>Andere</v>
      </c>
    </row>
    <row r="20" spans="1:25" ht="30" customHeight="1" thickBot="1" x14ac:dyDescent="0.3">
      <c r="A20" s="16" t="s">
        <v>67</v>
      </c>
      <c r="B20" s="149" t="s">
        <v>68</v>
      </c>
      <c r="C20" s="151"/>
      <c r="D20" s="149" t="s">
        <v>82</v>
      </c>
      <c r="E20" s="150"/>
      <c r="F20" s="150"/>
      <c r="G20" s="150"/>
      <c r="H20" s="150"/>
      <c r="I20" s="151"/>
      <c r="J20" s="149" t="s">
        <v>83</v>
      </c>
      <c r="K20" s="150"/>
      <c r="L20" s="151"/>
      <c r="M20" s="47"/>
      <c r="R20" t="str">
        <f t="shared" si="0"/>
        <v>Immateriële afbakening</v>
      </c>
      <c r="S20" t="str">
        <f t="shared" si="1"/>
        <v>Immateriële afbakening</v>
      </c>
      <c r="T20" t="str">
        <f>C52</f>
        <v>Andere</v>
      </c>
      <c r="U20" t="str">
        <f t="shared" si="3"/>
        <v>Immateriële afbakening</v>
      </c>
    </row>
    <row r="21" spans="1:25" ht="22.5" customHeight="1" thickBot="1" x14ac:dyDescent="0.3">
      <c r="A21" s="15">
        <v>1</v>
      </c>
      <c r="B21" s="144" t="s">
        <v>84</v>
      </c>
      <c r="C21" s="145"/>
      <c r="D21" s="144" t="s">
        <v>85</v>
      </c>
      <c r="E21" s="159"/>
      <c r="F21" s="159"/>
      <c r="G21" s="159"/>
      <c r="H21" s="159"/>
      <c r="I21" s="145"/>
      <c r="J21" s="166" t="s">
        <v>86</v>
      </c>
      <c r="K21" s="167"/>
      <c r="L21" s="168"/>
      <c r="M21" s="47"/>
      <c r="R21" t="str">
        <f t="shared" si="0"/>
        <v>Toezicht door een aangeduide bediende (grenswachter)</v>
      </c>
      <c r="S21" t="str">
        <f t="shared" si="1"/>
        <v>Toezicht door een aangeduide bediende (grenswachter)</v>
      </c>
      <c r="U21" t="str">
        <f t="shared" si="3"/>
        <v>Toezicht door een aangeduide bediende (grenswachter)</v>
      </c>
    </row>
    <row r="22" spans="1:25" ht="115.5" customHeight="1" thickBot="1" x14ac:dyDescent="0.3">
      <c r="A22" s="15">
        <v>2</v>
      </c>
      <c r="B22" s="144" t="s">
        <v>87</v>
      </c>
      <c r="C22" s="145"/>
      <c r="D22" s="144" t="s">
        <v>88</v>
      </c>
      <c r="E22" s="159"/>
      <c r="F22" s="159"/>
      <c r="G22" s="159"/>
      <c r="H22" s="159"/>
      <c r="I22" s="145"/>
      <c r="J22" s="144" t="s">
        <v>89</v>
      </c>
      <c r="K22" s="159"/>
      <c r="L22" s="145"/>
      <c r="M22" s="47"/>
      <c r="R22" t="str">
        <f t="shared" si="0"/>
        <v>Geen maatregelen t.o.v. treinverkeer</v>
      </c>
      <c r="S22" t="str">
        <f>C52</f>
        <v>Andere</v>
      </c>
      <c r="U22" t="str">
        <f>C52</f>
        <v>Andere</v>
      </c>
    </row>
    <row r="23" spans="1:25" ht="128.25" customHeight="1" thickBot="1" x14ac:dyDescent="0.3">
      <c r="A23" s="15">
        <v>3</v>
      </c>
      <c r="B23" s="144" t="s">
        <v>90</v>
      </c>
      <c r="C23" s="145"/>
      <c r="D23" s="144" t="s">
        <v>91</v>
      </c>
      <c r="E23" s="159"/>
      <c r="F23" s="159"/>
      <c r="G23" s="159"/>
      <c r="H23" s="159"/>
      <c r="I23" s="145"/>
      <c r="J23" s="144" t="s">
        <v>92</v>
      </c>
      <c r="K23" s="159"/>
      <c r="L23" s="145"/>
      <c r="M23" s="47"/>
      <c r="R23" t="str">
        <f t="shared" si="0"/>
        <v>Andere</v>
      </c>
    </row>
    <row r="24" spans="1:25" ht="166.5" customHeight="1" thickBot="1" x14ac:dyDescent="0.3">
      <c r="A24" s="15">
        <v>4</v>
      </c>
      <c r="B24" s="144" t="s">
        <v>93</v>
      </c>
      <c r="C24" s="145"/>
      <c r="D24" s="144" t="s">
        <v>94</v>
      </c>
      <c r="E24" s="159"/>
      <c r="F24" s="159"/>
      <c r="G24" s="159"/>
      <c r="H24" s="159"/>
      <c r="I24" s="145"/>
      <c r="J24" s="144" t="s">
        <v>95</v>
      </c>
      <c r="K24" s="159"/>
      <c r="L24" s="145"/>
      <c r="M24" s="47"/>
    </row>
    <row r="25" spans="1:25" ht="128.25" customHeight="1" thickBot="1" x14ac:dyDescent="0.3">
      <c r="A25" s="15">
        <v>5</v>
      </c>
      <c r="B25" s="144" t="s">
        <v>96</v>
      </c>
      <c r="C25" s="145"/>
      <c r="D25" s="144" t="s">
        <v>97</v>
      </c>
      <c r="E25" s="159"/>
      <c r="F25" s="159"/>
      <c r="G25" s="159"/>
      <c r="H25" s="159"/>
      <c r="I25" s="145"/>
      <c r="J25" s="144" t="s">
        <v>98</v>
      </c>
      <c r="K25" s="159"/>
      <c r="L25" s="145"/>
      <c r="M25" s="47"/>
    </row>
    <row r="26" spans="1:25" ht="26.25" customHeight="1" thickBot="1" x14ac:dyDescent="0.3">
      <c r="A26" s="15">
        <v>6</v>
      </c>
      <c r="B26" s="144" t="s">
        <v>99</v>
      </c>
      <c r="C26" s="145"/>
      <c r="D26" s="144" t="s">
        <v>100</v>
      </c>
      <c r="E26" s="159"/>
      <c r="F26" s="159"/>
      <c r="G26" s="159"/>
      <c r="H26" s="159"/>
      <c r="I26" s="145"/>
      <c r="J26" s="144" t="s">
        <v>101</v>
      </c>
      <c r="K26" s="159"/>
      <c r="L26" s="145"/>
      <c r="M26" s="47"/>
    </row>
    <row r="27" spans="1:25" ht="26.25" customHeight="1" thickBot="1" x14ac:dyDescent="0.3">
      <c r="A27" s="15">
        <v>7</v>
      </c>
      <c r="B27" s="144" t="s">
        <v>102</v>
      </c>
      <c r="C27" s="145"/>
      <c r="D27" s="144" t="s">
        <v>103</v>
      </c>
      <c r="E27" s="159"/>
      <c r="F27" s="159"/>
      <c r="G27" s="159"/>
      <c r="H27" s="159"/>
      <c r="I27" s="145"/>
      <c r="J27" s="144" t="s">
        <v>104</v>
      </c>
      <c r="K27" s="159"/>
      <c r="L27" s="145"/>
      <c r="M27" s="47"/>
    </row>
    <row r="28" spans="1:25" ht="15.75" thickBo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50"/>
      <c r="K28" s="48"/>
      <c r="L28" s="48"/>
      <c r="M28" s="49"/>
    </row>
    <row r="29" spans="1:25" ht="15.75" thickBot="1" x14ac:dyDescent="0.3">
      <c r="M29" s="47"/>
      <c r="N29" s="59"/>
    </row>
    <row r="30" spans="1:25" ht="15" customHeight="1" thickBot="1" x14ac:dyDescent="0.3">
      <c r="A30" s="177" t="s">
        <v>105</v>
      </c>
      <c r="B30" s="178"/>
      <c r="C30" s="178"/>
      <c r="D30" s="178"/>
      <c r="E30" s="178"/>
      <c r="F30" s="178"/>
      <c r="G30" s="178"/>
      <c r="H30" s="178"/>
      <c r="I30" s="179"/>
      <c r="J30" s="177" t="s">
        <v>57</v>
      </c>
      <c r="K30" s="179"/>
      <c r="M30" s="47"/>
    </row>
    <row r="31" spans="1:25" ht="39" customHeight="1" thickBot="1" x14ac:dyDescent="0.3">
      <c r="A31" s="155" t="s">
        <v>106</v>
      </c>
      <c r="B31" s="156"/>
      <c r="C31" s="180" t="s">
        <v>107</v>
      </c>
      <c r="D31" s="181"/>
      <c r="E31" s="181"/>
      <c r="F31" s="181"/>
      <c r="G31" s="181"/>
      <c r="H31" s="181"/>
      <c r="I31" s="182"/>
      <c r="J31" s="180">
        <v>10</v>
      </c>
      <c r="K31" s="182"/>
      <c r="M31" s="47"/>
    </row>
    <row r="32" spans="1:25" ht="30.75" customHeight="1" thickBot="1" x14ac:dyDescent="0.3">
      <c r="A32" s="155" t="s">
        <v>108</v>
      </c>
      <c r="B32" s="156"/>
      <c r="C32" s="183" t="s">
        <v>109</v>
      </c>
      <c r="D32" s="184"/>
      <c r="E32" s="184"/>
      <c r="F32" s="184"/>
      <c r="G32" s="184"/>
      <c r="H32" s="184"/>
      <c r="I32" s="185"/>
      <c r="J32" s="183"/>
      <c r="K32" s="185"/>
      <c r="M32" s="47"/>
    </row>
    <row r="33" spans="1:13" ht="15.75" customHeight="1" x14ac:dyDescent="0.25">
      <c r="A33" s="146" t="s">
        <v>110</v>
      </c>
      <c r="B33" s="146" t="s">
        <v>111</v>
      </c>
      <c r="C33" s="186" t="s">
        <v>112</v>
      </c>
      <c r="D33" s="187"/>
      <c r="E33" s="187"/>
      <c r="F33" s="187"/>
      <c r="G33" s="187"/>
      <c r="H33" s="187"/>
      <c r="I33" s="188"/>
      <c r="J33" s="186">
        <v>9</v>
      </c>
      <c r="K33" s="188"/>
      <c r="M33" s="47"/>
    </row>
    <row r="34" spans="1:13" ht="15.75" customHeight="1" x14ac:dyDescent="0.25">
      <c r="A34" s="147"/>
      <c r="B34" s="147"/>
      <c r="C34" s="189" t="s">
        <v>113</v>
      </c>
      <c r="D34" s="190"/>
      <c r="E34" s="190"/>
      <c r="F34" s="190"/>
      <c r="G34" s="190"/>
      <c r="H34" s="190"/>
      <c r="I34" s="191"/>
      <c r="J34" s="189"/>
      <c r="K34" s="191"/>
      <c r="M34" s="47"/>
    </row>
    <row r="35" spans="1:13" ht="15.75" customHeight="1" x14ac:dyDescent="0.25">
      <c r="A35" s="147"/>
      <c r="B35" s="147"/>
      <c r="C35" s="189" t="s">
        <v>114</v>
      </c>
      <c r="D35" s="190"/>
      <c r="E35" s="190"/>
      <c r="F35" s="190"/>
      <c r="G35" s="190"/>
      <c r="H35" s="190"/>
      <c r="I35" s="191"/>
      <c r="J35" s="189"/>
      <c r="K35" s="191"/>
      <c r="M35" s="47"/>
    </row>
    <row r="36" spans="1:13" ht="15.75" customHeight="1" x14ac:dyDescent="0.25">
      <c r="A36" s="147"/>
      <c r="B36" s="147"/>
      <c r="C36" s="189" t="s">
        <v>115</v>
      </c>
      <c r="D36" s="190"/>
      <c r="E36" s="190"/>
      <c r="F36" s="190"/>
      <c r="G36" s="190"/>
      <c r="H36" s="190"/>
      <c r="I36" s="191"/>
      <c r="J36" s="189"/>
      <c r="K36" s="191"/>
      <c r="M36" s="47"/>
    </row>
    <row r="37" spans="1:13" ht="15" customHeight="1" thickBot="1" x14ac:dyDescent="0.3">
      <c r="A37" s="148"/>
      <c r="B37" s="148"/>
      <c r="C37" s="189" t="s">
        <v>116</v>
      </c>
      <c r="D37" s="190"/>
      <c r="E37" s="190"/>
      <c r="F37" s="190"/>
      <c r="G37" s="190"/>
      <c r="H37" s="190"/>
      <c r="I37" s="191"/>
      <c r="J37" s="201"/>
      <c r="K37" s="202"/>
      <c r="M37" s="47"/>
    </row>
    <row r="38" spans="1:13" ht="15" customHeight="1" x14ac:dyDescent="0.25">
      <c r="A38" s="146" t="s">
        <v>110</v>
      </c>
      <c r="B38" s="146" t="s">
        <v>117</v>
      </c>
      <c r="C38" s="189" t="s">
        <v>118</v>
      </c>
      <c r="D38" s="190"/>
      <c r="E38" s="190"/>
      <c r="F38" s="190"/>
      <c r="G38" s="190"/>
      <c r="H38" s="190"/>
      <c r="I38" s="191"/>
      <c r="J38" s="186">
        <v>8</v>
      </c>
      <c r="K38" s="188"/>
      <c r="M38" s="47"/>
    </row>
    <row r="39" spans="1:13" ht="15" customHeight="1" x14ac:dyDescent="0.25">
      <c r="A39" s="147"/>
      <c r="B39" s="147"/>
      <c r="C39" s="189" t="s">
        <v>119</v>
      </c>
      <c r="D39" s="190"/>
      <c r="E39" s="190"/>
      <c r="F39" s="190"/>
      <c r="G39" s="190"/>
      <c r="H39" s="190"/>
      <c r="I39" s="191"/>
      <c r="J39" s="189"/>
      <c r="K39" s="191"/>
      <c r="M39" s="47"/>
    </row>
    <row r="40" spans="1:13" x14ac:dyDescent="0.25">
      <c r="A40" s="147"/>
      <c r="B40" s="147"/>
      <c r="C40" s="189" t="s">
        <v>120</v>
      </c>
      <c r="D40" s="190"/>
      <c r="E40" s="190"/>
      <c r="F40" s="190"/>
      <c r="G40" s="190"/>
      <c r="H40" s="190"/>
      <c r="I40" s="191"/>
      <c r="J40" s="189"/>
      <c r="K40" s="191"/>
      <c r="M40" s="47"/>
    </row>
    <row r="41" spans="1:13" ht="15.75" thickBot="1" x14ac:dyDescent="0.3">
      <c r="A41" s="148"/>
      <c r="B41" s="148"/>
      <c r="C41" s="201" t="s">
        <v>121</v>
      </c>
      <c r="D41" s="209"/>
      <c r="E41" s="209"/>
      <c r="F41" s="209"/>
      <c r="G41" s="209"/>
      <c r="H41" s="209"/>
      <c r="I41" s="202"/>
      <c r="J41" s="201"/>
      <c r="K41" s="202"/>
      <c r="M41" s="47"/>
    </row>
    <row r="42" spans="1:13" ht="41.25" customHeight="1" thickBot="1" x14ac:dyDescent="0.3">
      <c r="A42" s="198" t="s">
        <v>122</v>
      </c>
      <c r="B42" s="57" t="s">
        <v>123</v>
      </c>
      <c r="C42" s="210" t="s">
        <v>124</v>
      </c>
      <c r="D42" s="211"/>
      <c r="E42" s="211"/>
      <c r="F42" s="211"/>
      <c r="G42" s="211"/>
      <c r="H42" s="211"/>
      <c r="I42" s="212"/>
      <c r="J42" s="203">
        <v>7</v>
      </c>
      <c r="K42" s="204"/>
      <c r="M42" s="47"/>
    </row>
    <row r="43" spans="1:13" ht="41.25" customHeight="1" thickBot="1" x14ac:dyDescent="0.3">
      <c r="A43" s="199"/>
      <c r="B43" s="57" t="s">
        <v>125</v>
      </c>
      <c r="C43" s="213" t="s">
        <v>126</v>
      </c>
      <c r="D43" s="214"/>
      <c r="E43" s="214"/>
      <c r="F43" s="214"/>
      <c r="G43" s="214"/>
      <c r="H43" s="214"/>
      <c r="I43" s="215"/>
      <c r="J43" s="205"/>
      <c r="K43" s="206"/>
      <c r="M43" s="47"/>
    </row>
    <row r="44" spans="1:13" ht="15" customHeight="1" thickBot="1" x14ac:dyDescent="0.3">
      <c r="A44" s="199"/>
      <c r="B44" s="58"/>
      <c r="C44" s="213" t="s">
        <v>127</v>
      </c>
      <c r="D44" s="214"/>
      <c r="E44" s="214"/>
      <c r="F44" s="214"/>
      <c r="G44" s="214"/>
      <c r="H44" s="214"/>
      <c r="I44" s="215"/>
      <c r="J44" s="205"/>
      <c r="K44" s="206"/>
      <c r="M44" s="47"/>
    </row>
    <row r="45" spans="1:13" ht="15.75" thickBot="1" x14ac:dyDescent="0.3">
      <c r="A45" s="199"/>
      <c r="B45" s="57" t="s">
        <v>128</v>
      </c>
      <c r="C45" s="213" t="s">
        <v>129</v>
      </c>
      <c r="D45" s="214"/>
      <c r="E45" s="214"/>
      <c r="F45" s="214"/>
      <c r="G45" s="214"/>
      <c r="H45" s="214"/>
      <c r="I45" s="215"/>
      <c r="J45" s="205"/>
      <c r="K45" s="206"/>
      <c r="M45" s="47"/>
    </row>
    <row r="46" spans="1:13" ht="15.75" thickBot="1" x14ac:dyDescent="0.3">
      <c r="A46" s="199"/>
      <c r="B46" s="57" t="s">
        <v>130</v>
      </c>
      <c r="C46" s="213" t="s">
        <v>131</v>
      </c>
      <c r="D46" s="214"/>
      <c r="E46" s="214"/>
      <c r="F46" s="214"/>
      <c r="G46" s="214"/>
      <c r="H46" s="214"/>
      <c r="I46" s="215"/>
      <c r="J46" s="205"/>
      <c r="K46" s="206"/>
      <c r="M46" s="47"/>
    </row>
    <row r="47" spans="1:13" ht="26.25" customHeight="1" thickBot="1" x14ac:dyDescent="0.3">
      <c r="A47" s="200"/>
      <c r="B47" s="57" t="s">
        <v>132</v>
      </c>
      <c r="C47" s="219" t="s">
        <v>133</v>
      </c>
      <c r="D47" s="220"/>
      <c r="E47" s="220"/>
      <c r="F47" s="220"/>
      <c r="G47" s="220"/>
      <c r="H47" s="220"/>
      <c r="I47" s="221"/>
      <c r="J47" s="207"/>
      <c r="K47" s="208"/>
      <c r="M47" s="47"/>
    </row>
    <row r="48" spans="1:13" ht="51.75" customHeight="1" thickBot="1" x14ac:dyDescent="0.3">
      <c r="A48" s="194" t="s">
        <v>134</v>
      </c>
      <c r="B48" s="56" t="s">
        <v>135</v>
      </c>
      <c r="C48" s="216" t="s">
        <v>136</v>
      </c>
      <c r="D48" s="216"/>
      <c r="E48" s="216"/>
      <c r="F48" s="216"/>
      <c r="G48" s="216"/>
      <c r="H48" s="216"/>
      <c r="I48" s="216"/>
      <c r="J48" s="169">
        <v>6</v>
      </c>
      <c r="K48" s="170"/>
      <c r="M48" s="47"/>
    </row>
    <row r="49" spans="1:13" ht="51.75" customHeight="1" thickBot="1" x14ac:dyDescent="0.3">
      <c r="A49" s="195"/>
      <c r="B49" s="56" t="s">
        <v>137</v>
      </c>
      <c r="C49" s="216" t="s">
        <v>138</v>
      </c>
      <c r="D49" s="216"/>
      <c r="E49" s="216"/>
      <c r="F49" s="216"/>
      <c r="G49" s="216"/>
      <c r="H49" s="216"/>
      <c r="I49" s="216"/>
      <c r="J49" s="171"/>
      <c r="K49" s="172"/>
      <c r="M49" s="47"/>
    </row>
    <row r="50" spans="1:13" ht="90" customHeight="1" thickBot="1" x14ac:dyDescent="0.3">
      <c r="A50" s="196" t="s">
        <v>139</v>
      </c>
      <c r="B50" s="197"/>
      <c r="C50" s="216" t="s">
        <v>140</v>
      </c>
      <c r="D50" s="216"/>
      <c r="E50" s="216"/>
      <c r="F50" s="216"/>
      <c r="G50" s="216"/>
      <c r="H50" s="216"/>
      <c r="I50" s="216"/>
      <c r="J50" s="173"/>
      <c r="K50" s="174"/>
      <c r="M50" s="47"/>
    </row>
    <row r="51" spans="1:13" ht="64.5" customHeight="1" thickBot="1" x14ac:dyDescent="0.3">
      <c r="A51" s="192"/>
      <c r="B51" s="193"/>
      <c r="C51" s="175" t="s">
        <v>141</v>
      </c>
      <c r="D51" s="217"/>
      <c r="E51" s="217"/>
      <c r="F51" s="217"/>
      <c r="G51" s="217"/>
      <c r="H51" s="217"/>
      <c r="I51" s="176"/>
      <c r="J51" s="175">
        <v>5</v>
      </c>
      <c r="K51" s="176"/>
      <c r="M51" s="47"/>
    </row>
    <row r="52" spans="1:13" x14ac:dyDescent="0.25">
      <c r="C52" s="218" t="s">
        <v>142</v>
      </c>
      <c r="D52" s="218"/>
      <c r="E52" s="218"/>
      <c r="F52" s="218"/>
      <c r="G52" s="218"/>
      <c r="H52" s="218"/>
      <c r="I52" s="218"/>
      <c r="M52" s="47"/>
    </row>
    <row r="53" spans="1:13" ht="15.75" thickBo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48"/>
      <c r="L53" s="48"/>
      <c r="M53" s="49"/>
    </row>
    <row r="54" spans="1:13" x14ac:dyDescent="0.25">
      <c r="M54" s="62"/>
    </row>
    <row r="55" spans="1:13" hidden="1" x14ac:dyDescent="0.25"/>
    <row r="56" spans="1:13" hidden="1" x14ac:dyDescent="0.25">
      <c r="B56" t="s">
        <v>157</v>
      </c>
    </row>
    <row r="57" spans="1:13" hidden="1" x14ac:dyDescent="0.25">
      <c r="A57" s="76"/>
      <c r="B57" t="s">
        <v>107</v>
      </c>
    </row>
    <row r="58" spans="1:13" hidden="1" x14ac:dyDescent="0.25">
      <c r="A58" s="76"/>
      <c r="B58" t="s">
        <v>109</v>
      </c>
    </row>
    <row r="59" spans="1:13" hidden="1" x14ac:dyDescent="0.25">
      <c r="B59" t="s">
        <v>142</v>
      </c>
    </row>
    <row r="60" spans="1:13" hidden="1" x14ac:dyDescent="0.25"/>
    <row r="61" spans="1:13" hidden="1" x14ac:dyDescent="0.25">
      <c r="A61" s="76"/>
      <c r="B61" t="s">
        <v>158</v>
      </c>
    </row>
    <row r="62" spans="1:13" hidden="1" x14ac:dyDescent="0.25">
      <c r="A62" s="76"/>
      <c r="B62" t="s">
        <v>107</v>
      </c>
    </row>
    <row r="63" spans="1:13" hidden="1" x14ac:dyDescent="0.25">
      <c r="A63" s="76"/>
      <c r="B63" t="s">
        <v>109</v>
      </c>
    </row>
    <row r="64" spans="1:13" hidden="1" x14ac:dyDescent="0.25">
      <c r="A64" s="76"/>
      <c r="B64" t="s">
        <v>112</v>
      </c>
    </row>
    <row r="65" spans="1:2" hidden="1" x14ac:dyDescent="0.25">
      <c r="A65" s="76"/>
      <c r="B65" t="s">
        <v>183</v>
      </c>
    </row>
    <row r="66" spans="1:2" hidden="1" x14ac:dyDescent="0.25">
      <c r="A66" s="76"/>
      <c r="B66" t="s">
        <v>184</v>
      </c>
    </row>
    <row r="67" spans="1:2" hidden="1" x14ac:dyDescent="0.25">
      <c r="A67" s="76"/>
      <c r="B67" t="s">
        <v>185</v>
      </c>
    </row>
    <row r="68" spans="1:2" hidden="1" x14ac:dyDescent="0.25">
      <c r="A68" s="76"/>
      <c r="B68" t="s">
        <v>186</v>
      </c>
    </row>
    <row r="69" spans="1:2" hidden="1" x14ac:dyDescent="0.25">
      <c r="B69" t="s">
        <v>187</v>
      </c>
    </row>
    <row r="70" spans="1:2" hidden="1" x14ac:dyDescent="0.25">
      <c r="B70" t="s">
        <v>179</v>
      </c>
    </row>
    <row r="71" spans="1:2" hidden="1" x14ac:dyDescent="0.25">
      <c r="B71" t="s">
        <v>142</v>
      </c>
    </row>
    <row r="72" spans="1:2" hidden="1" x14ac:dyDescent="0.25"/>
    <row r="73" spans="1:2" hidden="1" x14ac:dyDescent="0.25">
      <c r="B73" t="s">
        <v>159</v>
      </c>
    </row>
    <row r="74" spans="1:2" hidden="1" x14ac:dyDescent="0.25">
      <c r="B74" t="s">
        <v>107</v>
      </c>
    </row>
    <row r="75" spans="1:2" hidden="1" x14ac:dyDescent="0.25">
      <c r="B75" t="s">
        <v>109</v>
      </c>
    </row>
    <row r="76" spans="1:2" hidden="1" x14ac:dyDescent="0.25">
      <c r="B76" t="s">
        <v>112</v>
      </c>
    </row>
    <row r="77" spans="1:2" hidden="1" x14ac:dyDescent="0.25">
      <c r="B77" t="s">
        <v>183</v>
      </c>
    </row>
    <row r="78" spans="1:2" hidden="1" x14ac:dyDescent="0.25">
      <c r="B78" t="s">
        <v>184</v>
      </c>
    </row>
    <row r="79" spans="1:2" hidden="1" x14ac:dyDescent="0.25">
      <c r="B79" t="s">
        <v>185</v>
      </c>
    </row>
    <row r="80" spans="1:2" hidden="1" x14ac:dyDescent="0.25">
      <c r="B80" t="s">
        <v>186</v>
      </c>
    </row>
    <row r="81" spans="2:2" hidden="1" x14ac:dyDescent="0.25">
      <c r="B81" t="s">
        <v>187</v>
      </c>
    </row>
    <row r="82" spans="2:2" hidden="1" x14ac:dyDescent="0.25">
      <c r="B82" t="s">
        <v>179</v>
      </c>
    </row>
    <row r="83" spans="2:2" hidden="1" x14ac:dyDescent="0.25">
      <c r="B83" t="s">
        <v>180</v>
      </c>
    </row>
    <row r="84" spans="2:2" hidden="1" x14ac:dyDescent="0.25">
      <c r="B84" t="s">
        <v>181</v>
      </c>
    </row>
    <row r="85" spans="2:2" hidden="1" x14ac:dyDescent="0.25">
      <c r="B85" t="s">
        <v>182</v>
      </c>
    </row>
    <row r="86" spans="2:2" hidden="1" x14ac:dyDescent="0.25">
      <c r="B86" t="s">
        <v>142</v>
      </c>
    </row>
    <row r="87" spans="2:2" hidden="1" x14ac:dyDescent="0.25"/>
    <row r="88" spans="2:2" hidden="1" x14ac:dyDescent="0.25">
      <c r="B88" t="s">
        <v>160</v>
      </c>
    </row>
    <row r="89" spans="2:2" hidden="1" x14ac:dyDescent="0.25">
      <c r="B89" t="s">
        <v>107</v>
      </c>
    </row>
    <row r="90" spans="2:2" hidden="1" x14ac:dyDescent="0.25">
      <c r="B90" t="s">
        <v>109</v>
      </c>
    </row>
    <row r="91" spans="2:2" hidden="1" x14ac:dyDescent="0.25">
      <c r="B91" t="s">
        <v>112</v>
      </c>
    </row>
    <row r="92" spans="2:2" hidden="1" x14ac:dyDescent="0.25">
      <c r="B92" t="s">
        <v>183</v>
      </c>
    </row>
    <row r="93" spans="2:2" hidden="1" x14ac:dyDescent="0.25">
      <c r="B93" t="s">
        <v>184</v>
      </c>
    </row>
    <row r="94" spans="2:2" hidden="1" x14ac:dyDescent="0.25">
      <c r="B94" t="s">
        <v>185</v>
      </c>
    </row>
    <row r="95" spans="2:2" hidden="1" x14ac:dyDescent="0.25">
      <c r="B95" t="s">
        <v>186</v>
      </c>
    </row>
    <row r="96" spans="2:2" hidden="1" x14ac:dyDescent="0.25">
      <c r="B96" t="s">
        <v>187</v>
      </c>
    </row>
    <row r="97" spans="2:2" hidden="1" x14ac:dyDescent="0.25">
      <c r="B97" t="s">
        <v>179</v>
      </c>
    </row>
    <row r="98" spans="2:2" hidden="1" x14ac:dyDescent="0.25">
      <c r="B98" t="s">
        <v>180</v>
      </c>
    </row>
    <row r="99" spans="2:2" hidden="1" x14ac:dyDescent="0.25">
      <c r="B99" t="s">
        <v>181</v>
      </c>
    </row>
    <row r="100" spans="2:2" hidden="1" x14ac:dyDescent="0.25">
      <c r="B100" t="s">
        <v>182</v>
      </c>
    </row>
    <row r="101" spans="2:2" hidden="1" x14ac:dyDescent="0.25">
      <c r="B101" t="s">
        <v>124</v>
      </c>
    </row>
    <row r="102" spans="2:2" hidden="1" x14ac:dyDescent="0.25">
      <c r="B102" t="s">
        <v>142</v>
      </c>
    </row>
    <row r="103" spans="2:2" hidden="1" x14ac:dyDescent="0.25"/>
    <row r="104" spans="2:2" hidden="1" x14ac:dyDescent="0.25">
      <c r="B104" t="s">
        <v>129</v>
      </c>
    </row>
    <row r="105" spans="2:2" hidden="1" x14ac:dyDescent="0.25">
      <c r="B105" t="s">
        <v>107</v>
      </c>
    </row>
    <row r="106" spans="2:2" hidden="1" x14ac:dyDescent="0.25">
      <c r="B106" t="s">
        <v>109</v>
      </c>
    </row>
    <row r="107" spans="2:2" hidden="1" x14ac:dyDescent="0.25">
      <c r="B107" t="s">
        <v>112</v>
      </c>
    </row>
    <row r="108" spans="2:2" hidden="1" x14ac:dyDescent="0.25">
      <c r="B108" t="s">
        <v>183</v>
      </c>
    </row>
    <row r="109" spans="2:2" hidden="1" x14ac:dyDescent="0.25">
      <c r="B109" t="s">
        <v>184</v>
      </c>
    </row>
    <row r="110" spans="2:2" hidden="1" x14ac:dyDescent="0.25">
      <c r="B110" t="s">
        <v>185</v>
      </c>
    </row>
    <row r="111" spans="2:2" hidden="1" x14ac:dyDescent="0.25">
      <c r="B111" t="s">
        <v>186</v>
      </c>
    </row>
    <row r="112" spans="2:2" hidden="1" x14ac:dyDescent="0.25">
      <c r="B112" t="s">
        <v>187</v>
      </c>
    </row>
    <row r="113" spans="2:2" hidden="1" x14ac:dyDescent="0.25">
      <c r="B113" t="s">
        <v>179</v>
      </c>
    </row>
    <row r="114" spans="2:2" hidden="1" x14ac:dyDescent="0.25">
      <c r="B114" t="s">
        <v>180</v>
      </c>
    </row>
    <row r="115" spans="2:2" hidden="1" x14ac:dyDescent="0.25">
      <c r="B115" t="s">
        <v>181</v>
      </c>
    </row>
    <row r="116" spans="2:2" hidden="1" x14ac:dyDescent="0.25">
      <c r="B116" t="s">
        <v>182</v>
      </c>
    </row>
    <row r="117" spans="2:2" hidden="1" x14ac:dyDescent="0.25">
      <c r="B117" t="s">
        <v>124</v>
      </c>
    </row>
    <row r="118" spans="2:2" hidden="1" x14ac:dyDescent="0.25">
      <c r="B118" t="s">
        <v>126</v>
      </c>
    </row>
    <row r="119" spans="2:2" hidden="1" x14ac:dyDescent="0.25">
      <c r="B119" t="s">
        <v>127</v>
      </c>
    </row>
    <row r="120" spans="2:2" hidden="1" x14ac:dyDescent="0.25">
      <c r="B120" t="s">
        <v>129</v>
      </c>
    </row>
    <row r="121" spans="2:2" hidden="1" x14ac:dyDescent="0.25">
      <c r="B121" t="s">
        <v>142</v>
      </c>
    </row>
    <row r="122" spans="2:2" hidden="1" x14ac:dyDescent="0.25"/>
    <row r="123" spans="2:2" hidden="1" x14ac:dyDescent="0.25">
      <c r="B123" t="s">
        <v>150</v>
      </c>
    </row>
    <row r="124" spans="2:2" hidden="1" x14ac:dyDescent="0.25">
      <c r="B124" t="s">
        <v>107</v>
      </c>
    </row>
    <row r="125" spans="2:2" hidden="1" x14ac:dyDescent="0.25">
      <c r="B125" t="s">
        <v>109</v>
      </c>
    </row>
    <row r="126" spans="2:2" hidden="1" x14ac:dyDescent="0.25">
      <c r="B126" t="s">
        <v>112</v>
      </c>
    </row>
    <row r="127" spans="2:2" hidden="1" x14ac:dyDescent="0.25">
      <c r="B127" t="s">
        <v>183</v>
      </c>
    </row>
    <row r="128" spans="2:2" hidden="1" x14ac:dyDescent="0.25">
      <c r="B128" t="s">
        <v>184</v>
      </c>
    </row>
    <row r="129" spans="2:2" hidden="1" x14ac:dyDescent="0.25">
      <c r="B129" t="s">
        <v>185</v>
      </c>
    </row>
    <row r="130" spans="2:2" hidden="1" x14ac:dyDescent="0.25">
      <c r="B130" t="s">
        <v>186</v>
      </c>
    </row>
    <row r="131" spans="2:2" hidden="1" x14ac:dyDescent="0.25">
      <c r="B131" t="s">
        <v>187</v>
      </c>
    </row>
    <row r="132" spans="2:2" hidden="1" x14ac:dyDescent="0.25">
      <c r="B132" t="s">
        <v>179</v>
      </c>
    </row>
    <row r="133" spans="2:2" hidden="1" x14ac:dyDescent="0.25">
      <c r="B133" t="s">
        <v>180</v>
      </c>
    </row>
    <row r="134" spans="2:2" hidden="1" x14ac:dyDescent="0.25">
      <c r="B134" t="s">
        <v>181</v>
      </c>
    </row>
    <row r="135" spans="2:2" hidden="1" x14ac:dyDescent="0.25">
      <c r="B135" t="s">
        <v>182</v>
      </c>
    </row>
    <row r="136" spans="2:2" hidden="1" x14ac:dyDescent="0.25">
      <c r="B136" t="s">
        <v>124</v>
      </c>
    </row>
    <row r="137" spans="2:2" hidden="1" x14ac:dyDescent="0.25">
      <c r="B137" t="s">
        <v>126</v>
      </c>
    </row>
    <row r="138" spans="2:2" hidden="1" x14ac:dyDescent="0.25">
      <c r="B138" t="s">
        <v>127</v>
      </c>
    </row>
    <row r="139" spans="2:2" hidden="1" x14ac:dyDescent="0.25">
      <c r="B139" t="s">
        <v>129</v>
      </c>
    </row>
    <row r="140" spans="2:2" hidden="1" x14ac:dyDescent="0.25">
      <c r="B140" t="s">
        <v>131</v>
      </c>
    </row>
    <row r="141" spans="2:2" hidden="1" x14ac:dyDescent="0.25">
      <c r="B141" t="s">
        <v>133</v>
      </c>
    </row>
    <row r="142" spans="2:2" hidden="1" x14ac:dyDescent="0.25">
      <c r="B142" t="s">
        <v>142</v>
      </c>
    </row>
    <row r="143" spans="2:2" hidden="1" x14ac:dyDescent="0.25"/>
    <row r="144" spans="2:2" hidden="1" x14ac:dyDescent="0.25">
      <c r="B144" s="47" t="s">
        <v>161</v>
      </c>
    </row>
    <row r="145" spans="2:2" hidden="1" x14ac:dyDescent="0.25">
      <c r="B145" t="s">
        <v>107</v>
      </c>
    </row>
    <row r="146" spans="2:2" hidden="1" x14ac:dyDescent="0.25">
      <c r="B146" t="s">
        <v>109</v>
      </c>
    </row>
    <row r="147" spans="2:2" hidden="1" x14ac:dyDescent="0.25">
      <c r="B147" t="s">
        <v>112</v>
      </c>
    </row>
    <row r="148" spans="2:2" hidden="1" x14ac:dyDescent="0.25">
      <c r="B148" t="s">
        <v>183</v>
      </c>
    </row>
    <row r="149" spans="2:2" hidden="1" x14ac:dyDescent="0.25">
      <c r="B149" t="s">
        <v>184</v>
      </c>
    </row>
    <row r="150" spans="2:2" hidden="1" x14ac:dyDescent="0.25">
      <c r="B150" t="s">
        <v>185</v>
      </c>
    </row>
    <row r="151" spans="2:2" hidden="1" x14ac:dyDescent="0.25">
      <c r="B151" t="s">
        <v>186</v>
      </c>
    </row>
    <row r="152" spans="2:2" hidden="1" x14ac:dyDescent="0.25">
      <c r="B152" t="s">
        <v>187</v>
      </c>
    </row>
    <row r="153" spans="2:2" hidden="1" x14ac:dyDescent="0.25">
      <c r="B153" t="s">
        <v>179</v>
      </c>
    </row>
    <row r="154" spans="2:2" hidden="1" x14ac:dyDescent="0.25">
      <c r="B154" t="s">
        <v>180</v>
      </c>
    </row>
    <row r="155" spans="2:2" hidden="1" x14ac:dyDescent="0.25">
      <c r="B155" t="s">
        <v>181</v>
      </c>
    </row>
    <row r="156" spans="2:2" hidden="1" x14ac:dyDescent="0.25">
      <c r="B156" t="s">
        <v>182</v>
      </c>
    </row>
    <row r="157" spans="2:2" hidden="1" x14ac:dyDescent="0.25">
      <c r="B157" t="s">
        <v>124</v>
      </c>
    </row>
    <row r="158" spans="2:2" hidden="1" x14ac:dyDescent="0.25">
      <c r="B158" t="s">
        <v>126</v>
      </c>
    </row>
    <row r="159" spans="2:2" hidden="1" x14ac:dyDescent="0.25">
      <c r="B159" t="s">
        <v>127</v>
      </c>
    </row>
    <row r="160" spans="2:2" hidden="1" x14ac:dyDescent="0.25">
      <c r="B160" t="s">
        <v>129</v>
      </c>
    </row>
    <row r="161" spans="2:2" hidden="1" x14ac:dyDescent="0.25">
      <c r="B161" t="s">
        <v>131</v>
      </c>
    </row>
    <row r="162" spans="2:2" hidden="1" x14ac:dyDescent="0.25">
      <c r="B162" t="s">
        <v>133</v>
      </c>
    </row>
    <row r="163" spans="2:2" hidden="1" x14ac:dyDescent="0.25">
      <c r="B163" t="s">
        <v>136</v>
      </c>
    </row>
    <row r="164" spans="2:2" hidden="1" x14ac:dyDescent="0.25">
      <c r="B164" t="s">
        <v>142</v>
      </c>
    </row>
    <row r="165" spans="2:2" hidden="1" x14ac:dyDescent="0.25"/>
    <row r="166" spans="2:2" hidden="1" x14ac:dyDescent="0.25">
      <c r="B166" t="s">
        <v>162</v>
      </c>
    </row>
    <row r="167" spans="2:2" hidden="1" x14ac:dyDescent="0.25">
      <c r="B167" t="s">
        <v>107</v>
      </c>
    </row>
    <row r="168" spans="2:2" hidden="1" x14ac:dyDescent="0.25">
      <c r="B168" t="s">
        <v>109</v>
      </c>
    </row>
    <row r="169" spans="2:2" hidden="1" x14ac:dyDescent="0.25">
      <c r="B169" t="s">
        <v>112</v>
      </c>
    </row>
    <row r="170" spans="2:2" hidden="1" x14ac:dyDescent="0.25">
      <c r="B170" t="s">
        <v>183</v>
      </c>
    </row>
    <row r="171" spans="2:2" hidden="1" x14ac:dyDescent="0.25">
      <c r="B171" t="s">
        <v>184</v>
      </c>
    </row>
    <row r="172" spans="2:2" hidden="1" x14ac:dyDescent="0.25">
      <c r="B172" t="s">
        <v>185</v>
      </c>
    </row>
    <row r="173" spans="2:2" hidden="1" x14ac:dyDescent="0.25">
      <c r="B173" t="s">
        <v>186</v>
      </c>
    </row>
    <row r="174" spans="2:2" hidden="1" x14ac:dyDescent="0.25">
      <c r="B174" t="s">
        <v>187</v>
      </c>
    </row>
    <row r="175" spans="2:2" hidden="1" x14ac:dyDescent="0.25">
      <c r="B175" t="s">
        <v>179</v>
      </c>
    </row>
    <row r="176" spans="2:2" hidden="1" x14ac:dyDescent="0.25">
      <c r="B176" t="s">
        <v>180</v>
      </c>
    </row>
    <row r="177" spans="2:2" hidden="1" x14ac:dyDescent="0.25">
      <c r="B177" t="s">
        <v>181</v>
      </c>
    </row>
    <row r="178" spans="2:2" hidden="1" x14ac:dyDescent="0.25">
      <c r="B178" t="s">
        <v>182</v>
      </c>
    </row>
    <row r="179" spans="2:2" hidden="1" x14ac:dyDescent="0.25">
      <c r="B179" t="s">
        <v>124</v>
      </c>
    </row>
    <row r="180" spans="2:2" hidden="1" x14ac:dyDescent="0.25">
      <c r="B180" t="s">
        <v>126</v>
      </c>
    </row>
    <row r="181" spans="2:2" hidden="1" x14ac:dyDescent="0.25">
      <c r="B181" t="s">
        <v>127</v>
      </c>
    </row>
    <row r="182" spans="2:2" hidden="1" x14ac:dyDescent="0.25">
      <c r="B182" t="s">
        <v>129</v>
      </c>
    </row>
    <row r="183" spans="2:2" hidden="1" x14ac:dyDescent="0.25">
      <c r="B183" t="s">
        <v>131</v>
      </c>
    </row>
    <row r="184" spans="2:2" hidden="1" x14ac:dyDescent="0.25">
      <c r="B184" t="s">
        <v>133</v>
      </c>
    </row>
    <row r="185" spans="2:2" hidden="1" x14ac:dyDescent="0.25">
      <c r="B185" t="s">
        <v>136</v>
      </c>
    </row>
    <row r="186" spans="2:2" hidden="1" x14ac:dyDescent="0.25">
      <c r="B186" t="s">
        <v>138</v>
      </c>
    </row>
    <row r="187" spans="2:2" hidden="1" x14ac:dyDescent="0.25">
      <c r="B187" t="s">
        <v>140</v>
      </c>
    </row>
    <row r="188" spans="2:2" hidden="1" x14ac:dyDescent="0.25">
      <c r="B188" t="s">
        <v>142</v>
      </c>
    </row>
    <row r="189" spans="2:2" hidden="1" x14ac:dyDescent="0.25"/>
    <row r="190" spans="2:2" hidden="1" x14ac:dyDescent="0.25">
      <c r="B190" t="s">
        <v>149</v>
      </c>
    </row>
    <row r="191" spans="2:2" hidden="1" x14ac:dyDescent="0.25">
      <c r="B191" t="s">
        <v>107</v>
      </c>
    </row>
    <row r="192" spans="2:2" hidden="1" x14ac:dyDescent="0.25">
      <c r="B192" t="s">
        <v>109</v>
      </c>
    </row>
    <row r="193" spans="2:2" hidden="1" x14ac:dyDescent="0.25">
      <c r="B193" t="s">
        <v>112</v>
      </c>
    </row>
    <row r="194" spans="2:2" hidden="1" x14ac:dyDescent="0.25">
      <c r="B194" t="s">
        <v>183</v>
      </c>
    </row>
    <row r="195" spans="2:2" hidden="1" x14ac:dyDescent="0.25">
      <c r="B195" t="s">
        <v>184</v>
      </c>
    </row>
    <row r="196" spans="2:2" hidden="1" x14ac:dyDescent="0.25">
      <c r="B196" t="s">
        <v>185</v>
      </c>
    </row>
    <row r="197" spans="2:2" hidden="1" x14ac:dyDescent="0.25">
      <c r="B197" t="s">
        <v>186</v>
      </c>
    </row>
    <row r="198" spans="2:2" hidden="1" x14ac:dyDescent="0.25">
      <c r="B198" t="s">
        <v>187</v>
      </c>
    </row>
    <row r="199" spans="2:2" hidden="1" x14ac:dyDescent="0.25">
      <c r="B199" t="s">
        <v>179</v>
      </c>
    </row>
    <row r="200" spans="2:2" hidden="1" x14ac:dyDescent="0.25">
      <c r="B200" t="s">
        <v>180</v>
      </c>
    </row>
    <row r="201" spans="2:2" hidden="1" x14ac:dyDescent="0.25">
      <c r="B201" t="s">
        <v>181</v>
      </c>
    </row>
    <row r="202" spans="2:2" hidden="1" x14ac:dyDescent="0.25">
      <c r="B202" t="s">
        <v>182</v>
      </c>
    </row>
    <row r="203" spans="2:2" hidden="1" x14ac:dyDescent="0.25">
      <c r="B203" t="s">
        <v>124</v>
      </c>
    </row>
    <row r="204" spans="2:2" hidden="1" x14ac:dyDescent="0.25">
      <c r="B204" t="s">
        <v>126</v>
      </c>
    </row>
    <row r="205" spans="2:2" hidden="1" x14ac:dyDescent="0.25">
      <c r="B205" t="s">
        <v>127</v>
      </c>
    </row>
    <row r="206" spans="2:2" hidden="1" x14ac:dyDescent="0.25">
      <c r="B206" t="s">
        <v>129</v>
      </c>
    </row>
    <row r="207" spans="2:2" hidden="1" x14ac:dyDescent="0.25">
      <c r="B207" t="s">
        <v>131</v>
      </c>
    </row>
    <row r="208" spans="2:2" hidden="1" x14ac:dyDescent="0.25">
      <c r="B208" t="s">
        <v>133</v>
      </c>
    </row>
    <row r="209" spans="2:2" hidden="1" x14ac:dyDescent="0.25">
      <c r="B209" t="s">
        <v>136</v>
      </c>
    </row>
    <row r="210" spans="2:2" hidden="1" x14ac:dyDescent="0.25">
      <c r="B210" t="s">
        <v>138</v>
      </c>
    </row>
    <row r="211" spans="2:2" hidden="1" x14ac:dyDescent="0.25">
      <c r="B211" t="s">
        <v>140</v>
      </c>
    </row>
    <row r="212" spans="2:2" hidden="1" x14ac:dyDescent="0.25">
      <c r="B212" t="s">
        <v>141</v>
      </c>
    </row>
    <row r="213" spans="2:2" hidden="1" x14ac:dyDescent="0.25">
      <c r="B213" t="s">
        <v>142</v>
      </c>
    </row>
    <row r="214" spans="2:2" hidden="1" x14ac:dyDescent="0.25"/>
  </sheetData>
  <sheetProtection algorithmName="SHA-512" hashValue="EciF7k28ITDbhG5bd0fpYu7GJ4u/vk7rFOCZMMqcEoAgNciMPg5W8xNtGvoMtGrEjQNjuKyzwL8LIWDGKxFxIQ==" saltValue="0fLYm425kFhDhXcIHmJvkA==" spinCount="100000" sheet="1" selectLockedCells="1" selectUnlockedCells="1"/>
  <mergeCells count="82">
    <mergeCell ref="C52:I52"/>
    <mergeCell ref="C45:I45"/>
    <mergeCell ref="C46:I46"/>
    <mergeCell ref="C47:I47"/>
    <mergeCell ref="C48:I48"/>
    <mergeCell ref="C49:I49"/>
    <mergeCell ref="C42:I42"/>
    <mergeCell ref="C43:I43"/>
    <mergeCell ref="C44:I44"/>
    <mergeCell ref="C50:I50"/>
    <mergeCell ref="C51:I51"/>
    <mergeCell ref="D22:I22"/>
    <mergeCell ref="D23:I23"/>
    <mergeCell ref="D24:I24"/>
    <mergeCell ref="D25:I25"/>
    <mergeCell ref="D26:I26"/>
    <mergeCell ref="A51:B51"/>
    <mergeCell ref="A48:A49"/>
    <mergeCell ref="A50:B50"/>
    <mergeCell ref="A42:A47"/>
    <mergeCell ref="J30:K30"/>
    <mergeCell ref="J31:K32"/>
    <mergeCell ref="J33:K37"/>
    <mergeCell ref="J38:K41"/>
    <mergeCell ref="J42:K47"/>
    <mergeCell ref="C35:I35"/>
    <mergeCell ref="C36:I36"/>
    <mergeCell ref="C37:I37"/>
    <mergeCell ref="C38:I38"/>
    <mergeCell ref="C39:I39"/>
    <mergeCell ref="C40:I40"/>
    <mergeCell ref="C41:I41"/>
    <mergeCell ref="A30:I30"/>
    <mergeCell ref="C31:I31"/>
    <mergeCell ref="C32:I32"/>
    <mergeCell ref="C33:I33"/>
    <mergeCell ref="C34:I34"/>
    <mergeCell ref="J22:L22"/>
    <mergeCell ref="J23:L23"/>
    <mergeCell ref="J24:L24"/>
    <mergeCell ref="J48:K50"/>
    <mergeCell ref="J51:K51"/>
    <mergeCell ref="J26:L26"/>
    <mergeCell ref="J27:L27"/>
    <mergeCell ref="J25:L25"/>
    <mergeCell ref="B24:C24"/>
    <mergeCell ref="B25:C25"/>
    <mergeCell ref="B26:C26"/>
    <mergeCell ref="B27:C27"/>
    <mergeCell ref="D27:I27"/>
    <mergeCell ref="D20:I20"/>
    <mergeCell ref="D21:I21"/>
    <mergeCell ref="A10:F10"/>
    <mergeCell ref="D17:F17"/>
    <mergeCell ref="D16:F16"/>
    <mergeCell ref="D15:F15"/>
    <mergeCell ref="D14:F14"/>
    <mergeCell ref="D13:F13"/>
    <mergeCell ref="D12:F12"/>
    <mergeCell ref="B17:C17"/>
    <mergeCell ref="A19:L19"/>
    <mergeCell ref="D11:F11"/>
    <mergeCell ref="B20:C20"/>
    <mergeCell ref="B21:C21"/>
    <mergeCell ref="J20:L20"/>
    <mergeCell ref="J21:L21"/>
    <mergeCell ref="B22:C22"/>
    <mergeCell ref="B23:C23"/>
    <mergeCell ref="A38:A41"/>
    <mergeCell ref="B38:B41"/>
    <mergeCell ref="B1:I1"/>
    <mergeCell ref="A2:A8"/>
    <mergeCell ref="A31:B31"/>
    <mergeCell ref="A32:B32"/>
    <mergeCell ref="A33:A37"/>
    <mergeCell ref="B33:B37"/>
    <mergeCell ref="B11:C11"/>
    <mergeCell ref="B12:C12"/>
    <mergeCell ref="B13:C13"/>
    <mergeCell ref="B14:C14"/>
    <mergeCell ref="B15:C15"/>
    <mergeCell ref="B16:C16"/>
  </mergeCells>
  <phoneticPr fontId="19" type="noConversion"/>
  <pageMargins left="0.7" right="0.7" top="0.75" bottom="0.75" header="0.3" footer="0.3"/>
  <pageSetup paperSize="9" scale="33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54EF-9ADD-4AD1-ACEE-756DA7D2D88F}">
  <sheetPr codeName="Blad1"/>
  <dimension ref="A1:AC146"/>
  <sheetViews>
    <sheetView topLeftCell="A112" zoomScale="85" zoomScaleNormal="85" workbookViewId="0">
      <selection activeCell="M97" sqref="M97"/>
    </sheetView>
  </sheetViews>
  <sheetFormatPr defaultRowHeight="15" x14ac:dyDescent="0.25"/>
  <cols>
    <col min="8" max="8" width="56.85546875" bestFit="1" customWidth="1"/>
    <col min="9" max="9" width="51.5703125" bestFit="1" customWidth="1"/>
    <col min="11" max="11" width="9.85546875" customWidth="1"/>
    <col min="12" max="12" width="56.85546875" bestFit="1" customWidth="1"/>
    <col min="13" max="13" width="51.5703125" bestFit="1" customWidth="1"/>
    <col min="16" max="16" width="56.85546875" bestFit="1" customWidth="1"/>
    <col min="17" max="17" width="51.5703125" bestFit="1" customWidth="1"/>
    <col min="20" max="20" width="56.85546875" bestFit="1" customWidth="1"/>
    <col min="21" max="21" width="46.85546875" bestFit="1" customWidth="1"/>
    <col min="24" max="24" width="56.85546875" bestFit="1" customWidth="1"/>
    <col min="25" max="25" width="46.85546875" bestFit="1" customWidth="1"/>
    <col min="28" max="28" width="56.85546875" bestFit="1" customWidth="1"/>
    <col min="29" max="29" width="51.5703125" bestFit="1" customWidth="1"/>
  </cols>
  <sheetData>
    <row r="1" spans="1:29" ht="15.75" thickBot="1" x14ac:dyDescent="0.3">
      <c r="A1" s="224" t="s">
        <v>152</v>
      </c>
      <c r="B1" s="224"/>
      <c r="C1" s="224"/>
      <c r="D1" s="225"/>
      <c r="E1" s="70"/>
      <c r="F1" s="48"/>
      <c r="G1" s="222" t="s">
        <v>144</v>
      </c>
      <c r="H1" s="222"/>
      <c r="I1" s="223"/>
      <c r="J1" s="66"/>
      <c r="K1" s="222" t="s">
        <v>153</v>
      </c>
      <c r="L1" s="222"/>
      <c r="M1" s="223"/>
      <c r="N1" s="66"/>
      <c r="O1" s="222" t="s">
        <v>154</v>
      </c>
      <c r="P1" s="222"/>
      <c r="Q1" s="223"/>
      <c r="R1" s="68"/>
      <c r="S1" s="226" t="s">
        <v>155</v>
      </c>
      <c r="T1" s="226"/>
      <c r="U1" s="227"/>
      <c r="V1" s="66"/>
      <c r="W1" s="222" t="s">
        <v>156</v>
      </c>
      <c r="X1" s="222"/>
      <c r="Y1" s="223"/>
      <c r="Z1" s="66"/>
      <c r="AA1" s="222" t="s">
        <v>156</v>
      </c>
      <c r="AB1" s="222"/>
      <c r="AC1" s="223"/>
    </row>
    <row r="2" spans="1:29" x14ac:dyDescent="0.25">
      <c r="A2" s="64"/>
      <c r="B2" s="64"/>
      <c r="C2" s="64"/>
      <c r="D2" s="71"/>
      <c r="E2" s="65"/>
      <c r="G2" s="64"/>
      <c r="I2" s="47"/>
      <c r="M2" s="47"/>
      <c r="Q2" s="47"/>
      <c r="U2" s="69"/>
      <c r="Y2" s="47"/>
      <c r="AC2" s="47"/>
    </row>
    <row r="3" spans="1:29" x14ac:dyDescent="0.25">
      <c r="A3" s="64" t="s">
        <v>11</v>
      </c>
      <c r="B3" s="64" t="s">
        <v>11</v>
      </c>
      <c r="C3" s="64" t="s">
        <v>11</v>
      </c>
      <c r="D3" s="72" t="s">
        <v>11</v>
      </c>
      <c r="E3" s="65" t="str">
        <f>A3&amp;B3&amp;C3&amp;D3</f>
        <v>AAAA</v>
      </c>
      <c r="G3" s="64">
        <v>8</v>
      </c>
      <c r="H3" t="s">
        <v>145</v>
      </c>
      <c r="I3" s="47" t="s">
        <v>146</v>
      </c>
      <c r="K3" s="64">
        <v>8</v>
      </c>
      <c r="L3" t="s">
        <v>145</v>
      </c>
      <c r="M3" s="47" t="s">
        <v>146</v>
      </c>
      <c r="O3" s="64">
        <v>8</v>
      </c>
      <c r="P3" t="s">
        <v>145</v>
      </c>
      <c r="Q3" s="47" t="s">
        <v>146</v>
      </c>
      <c r="S3" s="64">
        <v>8</v>
      </c>
      <c r="T3" t="s">
        <v>145</v>
      </c>
      <c r="U3" s="47" t="s">
        <v>146</v>
      </c>
      <c r="W3" s="64">
        <v>8</v>
      </c>
      <c r="X3" t="s">
        <v>145</v>
      </c>
      <c r="Y3" s="47" t="s">
        <v>146</v>
      </c>
      <c r="AA3" s="64">
        <v>8</v>
      </c>
      <c r="AB3" t="s">
        <v>145</v>
      </c>
      <c r="AC3" s="47" t="s">
        <v>146</v>
      </c>
    </row>
    <row r="4" spans="1:29" x14ac:dyDescent="0.25">
      <c r="A4" s="64" t="s">
        <v>11</v>
      </c>
      <c r="B4" s="64" t="s">
        <v>11</v>
      </c>
      <c r="C4" s="64" t="s">
        <v>11</v>
      </c>
      <c r="D4" s="72" t="s">
        <v>12</v>
      </c>
      <c r="E4" s="65" t="str">
        <f t="shared" ref="E4:E67" si="0">A4&amp;B4&amp;C4&amp;D4</f>
        <v>AAAB</v>
      </c>
      <c r="G4" s="64">
        <v>8</v>
      </c>
      <c r="H4" t="s">
        <v>145</v>
      </c>
      <c r="I4" s="47" t="s">
        <v>146</v>
      </c>
      <c r="K4" s="64">
        <v>8</v>
      </c>
      <c r="L4" t="s">
        <v>145</v>
      </c>
      <c r="M4" s="47" t="s">
        <v>146</v>
      </c>
      <c r="O4" s="64">
        <v>8</v>
      </c>
      <c r="P4" t="s">
        <v>145</v>
      </c>
      <c r="Q4" s="47" t="s">
        <v>146</v>
      </c>
      <c r="S4" s="64">
        <v>8</v>
      </c>
      <c r="T4" t="s">
        <v>145</v>
      </c>
      <c r="U4" s="47" t="s">
        <v>146</v>
      </c>
      <c r="W4" s="64">
        <v>8</v>
      </c>
      <c r="X4" t="s">
        <v>145</v>
      </c>
      <c r="Y4" s="47" t="s">
        <v>146</v>
      </c>
      <c r="AA4" s="64">
        <v>8</v>
      </c>
      <c r="AB4" t="s">
        <v>145</v>
      </c>
      <c r="AC4" s="47" t="s">
        <v>146</v>
      </c>
    </row>
    <row r="5" spans="1:29" x14ac:dyDescent="0.25">
      <c r="A5" s="64" t="s">
        <v>11</v>
      </c>
      <c r="B5" s="64" t="s">
        <v>11</v>
      </c>
      <c r="C5" s="64" t="s">
        <v>11</v>
      </c>
      <c r="D5" s="72" t="s">
        <v>13</v>
      </c>
      <c r="E5" s="65" t="str">
        <f t="shared" si="0"/>
        <v>AAAC</v>
      </c>
      <c r="G5" s="64">
        <v>8</v>
      </c>
      <c r="H5" t="s">
        <v>145</v>
      </c>
      <c r="I5" s="47" t="s">
        <v>146</v>
      </c>
      <c r="K5" s="64">
        <v>8</v>
      </c>
      <c r="L5" t="s">
        <v>145</v>
      </c>
      <c r="M5" s="47" t="s">
        <v>146</v>
      </c>
      <c r="O5" s="64">
        <v>8</v>
      </c>
      <c r="P5" t="s">
        <v>145</v>
      </c>
      <c r="Q5" s="47" t="s">
        <v>146</v>
      </c>
      <c r="S5" s="64">
        <v>8</v>
      </c>
      <c r="T5" t="s">
        <v>145</v>
      </c>
      <c r="U5" s="47" t="s">
        <v>146</v>
      </c>
      <c r="W5" s="64">
        <v>8</v>
      </c>
      <c r="X5" t="s">
        <v>145</v>
      </c>
      <c r="Y5" s="47" t="s">
        <v>146</v>
      </c>
      <c r="AA5" s="64">
        <v>8</v>
      </c>
      <c r="AB5" t="s">
        <v>145</v>
      </c>
      <c r="AC5" s="47" t="s">
        <v>146</v>
      </c>
    </row>
    <row r="6" spans="1:29" x14ac:dyDescent="0.25">
      <c r="A6" s="64" t="s">
        <v>11</v>
      </c>
      <c r="B6" s="64" t="s">
        <v>12</v>
      </c>
      <c r="C6" s="64" t="s">
        <v>11</v>
      </c>
      <c r="D6" s="72" t="s">
        <v>11</v>
      </c>
      <c r="E6" s="65" t="str">
        <f t="shared" si="0"/>
        <v>ABAA</v>
      </c>
      <c r="G6" s="64">
        <v>8</v>
      </c>
      <c r="H6" t="s">
        <v>145</v>
      </c>
      <c r="I6" s="47" t="s">
        <v>146</v>
      </c>
      <c r="K6" s="64">
        <v>8</v>
      </c>
      <c r="L6" t="s">
        <v>145</v>
      </c>
      <c r="M6" s="47" t="s">
        <v>146</v>
      </c>
      <c r="O6" s="64">
        <v>8</v>
      </c>
      <c r="P6" t="s">
        <v>145</v>
      </c>
      <c r="Q6" s="47" t="s">
        <v>146</v>
      </c>
      <c r="S6" s="64">
        <v>8</v>
      </c>
      <c r="T6" t="s">
        <v>145</v>
      </c>
      <c r="U6" s="47" t="s">
        <v>146</v>
      </c>
      <c r="W6" s="64">
        <v>8</v>
      </c>
      <c r="X6" t="s">
        <v>145</v>
      </c>
      <c r="Y6" s="47" t="s">
        <v>146</v>
      </c>
      <c r="AA6" s="64">
        <v>8</v>
      </c>
      <c r="AB6" t="s">
        <v>145</v>
      </c>
      <c r="AC6" s="47" t="s">
        <v>146</v>
      </c>
    </row>
    <row r="7" spans="1:29" x14ac:dyDescent="0.25">
      <c r="A7" s="64" t="s">
        <v>11</v>
      </c>
      <c r="B7" s="64" t="s">
        <v>12</v>
      </c>
      <c r="C7" s="64" t="s">
        <v>11</v>
      </c>
      <c r="D7" s="72" t="s">
        <v>12</v>
      </c>
      <c r="E7" s="65" t="str">
        <f t="shared" si="0"/>
        <v>ABAB</v>
      </c>
      <c r="G7" s="64">
        <v>8</v>
      </c>
      <c r="H7" t="s">
        <v>145</v>
      </c>
      <c r="I7" s="47" t="s">
        <v>146</v>
      </c>
      <c r="K7" s="64">
        <v>8</v>
      </c>
      <c r="L7" t="s">
        <v>145</v>
      </c>
      <c r="M7" s="47" t="s">
        <v>146</v>
      </c>
      <c r="O7" s="64">
        <v>8</v>
      </c>
      <c r="P7" t="s">
        <v>145</v>
      </c>
      <c r="Q7" s="47" t="s">
        <v>146</v>
      </c>
      <c r="S7" s="64">
        <v>8</v>
      </c>
      <c r="T7" t="s">
        <v>145</v>
      </c>
      <c r="U7" s="47" t="s">
        <v>146</v>
      </c>
      <c r="W7" s="64">
        <v>8</v>
      </c>
      <c r="X7" t="s">
        <v>145</v>
      </c>
      <c r="Y7" s="47" t="s">
        <v>146</v>
      </c>
      <c r="AA7" s="64">
        <v>8</v>
      </c>
      <c r="AB7" t="s">
        <v>145</v>
      </c>
      <c r="AC7" s="47" t="s">
        <v>146</v>
      </c>
    </row>
    <row r="8" spans="1:29" x14ac:dyDescent="0.25">
      <c r="A8" s="64" t="s">
        <v>11</v>
      </c>
      <c r="B8" s="64" t="s">
        <v>12</v>
      </c>
      <c r="C8" s="64" t="s">
        <v>11</v>
      </c>
      <c r="D8" s="72" t="s">
        <v>13</v>
      </c>
      <c r="E8" s="65" t="str">
        <f t="shared" si="0"/>
        <v>ABAC</v>
      </c>
      <c r="G8" s="64">
        <v>8</v>
      </c>
      <c r="H8" t="s">
        <v>145</v>
      </c>
      <c r="I8" s="47" t="s">
        <v>146</v>
      </c>
      <c r="K8" s="64">
        <v>8</v>
      </c>
      <c r="L8" t="s">
        <v>145</v>
      </c>
      <c r="M8" s="47" t="s">
        <v>146</v>
      </c>
      <c r="O8" s="64">
        <v>8</v>
      </c>
      <c r="P8" t="s">
        <v>145</v>
      </c>
      <c r="Q8" s="47" t="s">
        <v>146</v>
      </c>
      <c r="S8" s="64">
        <v>8</v>
      </c>
      <c r="T8" t="s">
        <v>145</v>
      </c>
      <c r="U8" s="47" t="s">
        <v>146</v>
      </c>
      <c r="W8" s="64">
        <v>8</v>
      </c>
      <c r="X8" t="s">
        <v>145</v>
      </c>
      <c r="Y8" s="47" t="s">
        <v>146</v>
      </c>
      <c r="AA8" s="64">
        <v>8</v>
      </c>
      <c r="AB8" t="s">
        <v>145</v>
      </c>
      <c r="AC8" s="47" t="s">
        <v>146</v>
      </c>
    </row>
    <row r="9" spans="1:29" x14ac:dyDescent="0.25">
      <c r="A9" s="64" t="s">
        <v>11</v>
      </c>
      <c r="B9" s="64" t="s">
        <v>12</v>
      </c>
      <c r="C9" s="64" t="s">
        <v>12</v>
      </c>
      <c r="D9" s="72" t="s">
        <v>11</v>
      </c>
      <c r="E9" s="65" t="str">
        <f t="shared" si="0"/>
        <v>ABBA</v>
      </c>
      <c r="G9" s="64">
        <v>8</v>
      </c>
      <c r="H9" t="s">
        <v>145</v>
      </c>
      <c r="I9" s="47" t="s">
        <v>146</v>
      </c>
      <c r="K9" s="64">
        <v>8</v>
      </c>
      <c r="L9" t="s">
        <v>145</v>
      </c>
      <c r="M9" s="47" t="s">
        <v>146</v>
      </c>
      <c r="O9" s="64">
        <v>8</v>
      </c>
      <c r="P9" t="s">
        <v>145</v>
      </c>
      <c r="Q9" s="47" t="s">
        <v>146</v>
      </c>
      <c r="S9" s="64">
        <v>8</v>
      </c>
      <c r="T9" t="s">
        <v>145</v>
      </c>
      <c r="U9" s="47" t="s">
        <v>146</v>
      </c>
      <c r="W9" s="64">
        <v>8</v>
      </c>
      <c r="X9" t="s">
        <v>145</v>
      </c>
      <c r="Y9" s="47" t="s">
        <v>146</v>
      </c>
      <c r="AA9" s="64">
        <v>8</v>
      </c>
      <c r="AB9" t="s">
        <v>145</v>
      </c>
      <c r="AC9" s="47" t="s">
        <v>146</v>
      </c>
    </row>
    <row r="10" spans="1:29" x14ac:dyDescent="0.25">
      <c r="A10" s="64" t="s">
        <v>11</v>
      </c>
      <c r="B10" s="64" t="s">
        <v>12</v>
      </c>
      <c r="C10" s="64" t="s">
        <v>12</v>
      </c>
      <c r="D10" s="72" t="s">
        <v>12</v>
      </c>
      <c r="E10" s="65" t="str">
        <f t="shared" si="0"/>
        <v>ABBB</v>
      </c>
      <c r="G10" s="64">
        <v>8</v>
      </c>
      <c r="H10" t="s">
        <v>145</v>
      </c>
      <c r="I10" s="47" t="s">
        <v>146</v>
      </c>
      <c r="K10" s="64">
        <v>8</v>
      </c>
      <c r="L10" t="s">
        <v>145</v>
      </c>
      <c r="M10" s="47" t="s">
        <v>146</v>
      </c>
      <c r="O10" s="64">
        <v>8</v>
      </c>
      <c r="P10" t="s">
        <v>145</v>
      </c>
      <c r="Q10" s="47" t="s">
        <v>146</v>
      </c>
      <c r="S10" s="64">
        <v>8</v>
      </c>
      <c r="T10" t="s">
        <v>145</v>
      </c>
      <c r="U10" s="47" t="s">
        <v>146</v>
      </c>
      <c r="W10" s="64">
        <v>8</v>
      </c>
      <c r="X10" t="s">
        <v>145</v>
      </c>
      <c r="Y10" s="47" t="s">
        <v>146</v>
      </c>
      <c r="AA10" s="64">
        <v>8</v>
      </c>
      <c r="AB10" t="s">
        <v>145</v>
      </c>
      <c r="AC10" s="47" t="s">
        <v>146</v>
      </c>
    </row>
    <row r="11" spans="1:29" x14ac:dyDescent="0.25">
      <c r="A11" s="64" t="s">
        <v>11</v>
      </c>
      <c r="B11" s="64" t="s">
        <v>12</v>
      </c>
      <c r="C11" s="64" t="s">
        <v>12</v>
      </c>
      <c r="D11" s="72" t="s">
        <v>13</v>
      </c>
      <c r="E11" s="65" t="str">
        <f t="shared" si="0"/>
        <v>ABBC</v>
      </c>
      <c r="G11" s="64">
        <v>8</v>
      </c>
      <c r="H11" t="s">
        <v>145</v>
      </c>
      <c r="I11" s="47" t="s">
        <v>146</v>
      </c>
      <c r="K11" s="64">
        <v>8</v>
      </c>
      <c r="L11" t="s">
        <v>145</v>
      </c>
      <c r="M11" s="47" t="s">
        <v>146</v>
      </c>
      <c r="O11" s="64">
        <v>8</v>
      </c>
      <c r="P11" t="s">
        <v>145</v>
      </c>
      <c r="Q11" s="47" t="s">
        <v>146</v>
      </c>
      <c r="S11" s="64">
        <v>8</v>
      </c>
      <c r="T11" t="s">
        <v>145</v>
      </c>
      <c r="U11" s="47" t="s">
        <v>146</v>
      </c>
      <c r="W11" s="64">
        <v>8</v>
      </c>
      <c r="X11" t="s">
        <v>145</v>
      </c>
      <c r="Y11" s="47" t="s">
        <v>146</v>
      </c>
      <c r="AA11" s="64">
        <v>8</v>
      </c>
      <c r="AB11" t="s">
        <v>145</v>
      </c>
      <c r="AC11" s="47" t="s">
        <v>146</v>
      </c>
    </row>
    <row r="12" spans="1:29" x14ac:dyDescent="0.25">
      <c r="A12" s="64" t="s">
        <v>11</v>
      </c>
      <c r="B12" s="64" t="s">
        <v>12</v>
      </c>
      <c r="C12" s="64" t="s">
        <v>13</v>
      </c>
      <c r="D12" s="72" t="s">
        <v>11</v>
      </c>
      <c r="E12" s="65" t="str">
        <f t="shared" si="0"/>
        <v>ABCA</v>
      </c>
      <c r="G12" s="64">
        <v>6</v>
      </c>
      <c r="H12" t="s">
        <v>147</v>
      </c>
      <c r="I12" s="47" t="s">
        <v>136</v>
      </c>
      <c r="K12" s="64">
        <v>6</v>
      </c>
      <c r="L12" t="s">
        <v>147</v>
      </c>
      <c r="M12" s="47" t="s">
        <v>136</v>
      </c>
      <c r="O12" s="64">
        <v>8</v>
      </c>
      <c r="P12" t="s">
        <v>145</v>
      </c>
      <c r="Q12" s="47" t="s">
        <v>146</v>
      </c>
      <c r="S12" s="64">
        <v>6</v>
      </c>
      <c r="T12" t="s">
        <v>147</v>
      </c>
      <c r="U12" s="47" t="s">
        <v>148</v>
      </c>
      <c r="W12" s="64">
        <v>6</v>
      </c>
      <c r="X12" t="s">
        <v>147</v>
      </c>
      <c r="Y12" s="47" t="s">
        <v>148</v>
      </c>
      <c r="AA12" s="64">
        <v>8</v>
      </c>
      <c r="AB12" t="s">
        <v>145</v>
      </c>
      <c r="AC12" s="47" t="s">
        <v>146</v>
      </c>
    </row>
    <row r="13" spans="1:29" x14ac:dyDescent="0.25">
      <c r="A13" s="64" t="s">
        <v>11</v>
      </c>
      <c r="B13" s="64" t="s">
        <v>12</v>
      </c>
      <c r="C13" s="64" t="s">
        <v>13</v>
      </c>
      <c r="D13" s="72" t="s">
        <v>12</v>
      </c>
      <c r="E13" s="65" t="str">
        <f t="shared" si="0"/>
        <v>ABCB</v>
      </c>
      <c r="G13" s="64">
        <v>6</v>
      </c>
      <c r="H13" t="s">
        <v>147</v>
      </c>
      <c r="I13" s="47" t="s">
        <v>148</v>
      </c>
      <c r="K13" s="64">
        <v>6</v>
      </c>
      <c r="L13" t="s">
        <v>147</v>
      </c>
      <c r="M13" s="47" t="s">
        <v>148</v>
      </c>
      <c r="O13" s="64">
        <v>8</v>
      </c>
      <c r="P13" t="s">
        <v>145</v>
      </c>
      <c r="Q13" s="47" t="s">
        <v>146</v>
      </c>
      <c r="S13" s="64">
        <v>6</v>
      </c>
      <c r="T13" t="s">
        <v>147</v>
      </c>
      <c r="U13" s="47" t="s">
        <v>148</v>
      </c>
      <c r="W13" s="64">
        <v>6</v>
      </c>
      <c r="X13" t="s">
        <v>147</v>
      </c>
      <c r="Y13" s="47" t="s">
        <v>148</v>
      </c>
      <c r="AA13" s="64">
        <v>8</v>
      </c>
      <c r="AB13" t="s">
        <v>145</v>
      </c>
      <c r="AC13" s="47" t="s">
        <v>146</v>
      </c>
    </row>
    <row r="14" spans="1:29" x14ac:dyDescent="0.25">
      <c r="A14" s="64" t="s">
        <v>11</v>
      </c>
      <c r="B14" s="64" t="s">
        <v>12</v>
      </c>
      <c r="C14" s="64" t="s">
        <v>13</v>
      </c>
      <c r="D14" s="72" t="s">
        <v>13</v>
      </c>
      <c r="E14" s="65" t="str">
        <f t="shared" si="0"/>
        <v>ABCC</v>
      </c>
      <c r="G14" s="64">
        <v>6</v>
      </c>
      <c r="H14" t="s">
        <v>147</v>
      </c>
      <c r="I14" s="47" t="s">
        <v>148</v>
      </c>
      <c r="K14" s="64">
        <v>6</v>
      </c>
      <c r="L14" t="s">
        <v>147</v>
      </c>
      <c r="M14" s="47" t="s">
        <v>148</v>
      </c>
      <c r="O14" s="64">
        <v>8</v>
      </c>
      <c r="P14" t="s">
        <v>145</v>
      </c>
      <c r="Q14" s="47" t="s">
        <v>146</v>
      </c>
      <c r="S14" s="64">
        <v>6</v>
      </c>
      <c r="T14" t="s">
        <v>147</v>
      </c>
      <c r="U14" s="47" t="s">
        <v>148</v>
      </c>
      <c r="W14" s="64">
        <v>6</v>
      </c>
      <c r="X14" t="s">
        <v>147</v>
      </c>
      <c r="Y14" s="47" t="s">
        <v>148</v>
      </c>
      <c r="AA14" s="64">
        <v>8</v>
      </c>
      <c r="AB14" t="s">
        <v>145</v>
      </c>
      <c r="AC14" s="47" t="s">
        <v>146</v>
      </c>
    </row>
    <row r="15" spans="1:29" x14ac:dyDescent="0.25">
      <c r="A15" s="64" t="s">
        <v>11</v>
      </c>
      <c r="B15" s="64" t="s">
        <v>12</v>
      </c>
      <c r="C15" s="64" t="s">
        <v>14</v>
      </c>
      <c r="D15" s="72" t="s">
        <v>11</v>
      </c>
      <c r="E15" s="65" t="str">
        <f t="shared" si="0"/>
        <v>ABDA</v>
      </c>
      <c r="G15" s="64">
        <v>5</v>
      </c>
      <c r="H15" t="s">
        <v>149</v>
      </c>
      <c r="I15" s="47" t="s">
        <v>146</v>
      </c>
      <c r="K15" s="64">
        <v>5</v>
      </c>
      <c r="L15" t="s">
        <v>149</v>
      </c>
      <c r="M15" s="47" t="s">
        <v>146</v>
      </c>
      <c r="O15" s="64">
        <v>5</v>
      </c>
      <c r="P15" t="s">
        <v>149</v>
      </c>
      <c r="Q15" s="47" t="s">
        <v>146</v>
      </c>
      <c r="S15" s="64">
        <v>5</v>
      </c>
      <c r="T15" t="s">
        <v>149</v>
      </c>
      <c r="U15" s="47" t="s">
        <v>146</v>
      </c>
      <c r="W15" s="64">
        <v>5</v>
      </c>
      <c r="X15" t="s">
        <v>149</v>
      </c>
      <c r="Y15" s="47" t="s">
        <v>146</v>
      </c>
      <c r="AA15" s="64">
        <v>5</v>
      </c>
      <c r="AB15" t="s">
        <v>149</v>
      </c>
      <c r="AC15" s="47" t="s">
        <v>146</v>
      </c>
    </row>
    <row r="16" spans="1:29" x14ac:dyDescent="0.25">
      <c r="A16" s="64" t="s">
        <v>11</v>
      </c>
      <c r="B16" s="64" t="s">
        <v>12</v>
      </c>
      <c r="C16" s="64" t="s">
        <v>14</v>
      </c>
      <c r="D16" s="72" t="s">
        <v>12</v>
      </c>
      <c r="E16" s="65" t="str">
        <f t="shared" si="0"/>
        <v>ABDB</v>
      </c>
      <c r="G16" s="64">
        <v>4.8212530783391987</v>
      </c>
      <c r="H16" t="s">
        <v>149</v>
      </c>
      <c r="I16" s="47" t="s">
        <v>146</v>
      </c>
      <c r="K16" s="64">
        <v>5</v>
      </c>
      <c r="L16" t="s">
        <v>149</v>
      </c>
      <c r="M16" s="47" t="s">
        <v>146</v>
      </c>
      <c r="O16" s="64">
        <v>5</v>
      </c>
      <c r="P16" t="s">
        <v>149</v>
      </c>
      <c r="Q16" s="47" t="s">
        <v>146</v>
      </c>
      <c r="S16" s="64">
        <v>4.8212530783391987</v>
      </c>
      <c r="T16" t="s">
        <v>149</v>
      </c>
      <c r="U16" s="47" t="s">
        <v>146</v>
      </c>
      <c r="W16" s="64">
        <v>5</v>
      </c>
      <c r="X16" t="s">
        <v>149</v>
      </c>
      <c r="Y16" s="47" t="s">
        <v>146</v>
      </c>
      <c r="AA16" s="64">
        <v>5</v>
      </c>
      <c r="AB16" t="s">
        <v>149</v>
      </c>
      <c r="AC16" s="47" t="s">
        <v>146</v>
      </c>
    </row>
    <row r="17" spans="1:29" x14ac:dyDescent="0.25">
      <c r="A17" s="64" t="s">
        <v>11</v>
      </c>
      <c r="B17" s="64" t="s">
        <v>12</v>
      </c>
      <c r="C17" s="64" t="s">
        <v>14</v>
      </c>
      <c r="D17" s="72" t="s">
        <v>13</v>
      </c>
      <c r="E17" s="65" t="str">
        <f t="shared" si="0"/>
        <v>ABDC</v>
      </c>
      <c r="G17" s="64">
        <v>4.569323441926608</v>
      </c>
      <c r="H17" t="s">
        <v>149</v>
      </c>
      <c r="I17" s="47" t="s">
        <v>146</v>
      </c>
      <c r="K17" s="64">
        <v>5</v>
      </c>
      <c r="L17" t="s">
        <v>149</v>
      </c>
      <c r="M17" s="47" t="s">
        <v>146</v>
      </c>
      <c r="O17" s="64">
        <v>5</v>
      </c>
      <c r="P17" t="s">
        <v>149</v>
      </c>
      <c r="Q17" s="47" t="s">
        <v>146</v>
      </c>
      <c r="S17" s="64">
        <v>4.569323441926608</v>
      </c>
      <c r="T17" t="s">
        <v>149</v>
      </c>
      <c r="U17" s="47" t="s">
        <v>146</v>
      </c>
      <c r="W17" s="64">
        <v>5</v>
      </c>
      <c r="X17" t="s">
        <v>149</v>
      </c>
      <c r="Y17" s="47" t="s">
        <v>146</v>
      </c>
      <c r="AA17" s="64">
        <v>5</v>
      </c>
      <c r="AB17" t="s">
        <v>149</v>
      </c>
      <c r="AC17" s="47" t="s">
        <v>146</v>
      </c>
    </row>
    <row r="18" spans="1:29" x14ac:dyDescent="0.25">
      <c r="A18" s="64" t="s">
        <v>11</v>
      </c>
      <c r="B18" s="64" t="s">
        <v>13</v>
      </c>
      <c r="C18" s="64" t="s">
        <v>11</v>
      </c>
      <c r="D18" s="72" t="s">
        <v>11</v>
      </c>
      <c r="E18" s="65" t="str">
        <f t="shared" si="0"/>
        <v>ACAA</v>
      </c>
      <c r="G18" s="64">
        <v>8</v>
      </c>
      <c r="H18" t="s">
        <v>145</v>
      </c>
      <c r="I18" s="47" t="s">
        <v>146</v>
      </c>
      <c r="K18" s="64">
        <v>8</v>
      </c>
      <c r="L18" t="s">
        <v>145</v>
      </c>
      <c r="M18" s="47" t="s">
        <v>146</v>
      </c>
      <c r="O18" s="64">
        <v>8</v>
      </c>
      <c r="P18" t="s">
        <v>145</v>
      </c>
      <c r="Q18" s="47" t="s">
        <v>146</v>
      </c>
      <c r="S18" s="64">
        <v>8</v>
      </c>
      <c r="T18" t="s">
        <v>145</v>
      </c>
      <c r="U18" s="47" t="s">
        <v>146</v>
      </c>
      <c r="W18" s="64">
        <v>8</v>
      </c>
      <c r="X18" t="s">
        <v>145</v>
      </c>
      <c r="Y18" s="47" t="s">
        <v>146</v>
      </c>
      <c r="AA18" s="64">
        <v>8</v>
      </c>
      <c r="AB18" t="s">
        <v>145</v>
      </c>
      <c r="AC18" s="47" t="s">
        <v>146</v>
      </c>
    </row>
    <row r="19" spans="1:29" x14ac:dyDescent="0.25">
      <c r="A19" s="64" t="s">
        <v>11</v>
      </c>
      <c r="B19" s="64" t="s">
        <v>13</v>
      </c>
      <c r="C19" s="64" t="s">
        <v>11</v>
      </c>
      <c r="D19" s="72" t="s">
        <v>12</v>
      </c>
      <c r="E19" s="65" t="str">
        <f t="shared" si="0"/>
        <v>ACAB</v>
      </c>
      <c r="G19" s="64">
        <v>8</v>
      </c>
      <c r="H19" t="s">
        <v>145</v>
      </c>
      <c r="I19" s="47" t="s">
        <v>146</v>
      </c>
      <c r="K19" s="64">
        <v>8</v>
      </c>
      <c r="L19" t="s">
        <v>145</v>
      </c>
      <c r="M19" s="47" t="s">
        <v>146</v>
      </c>
      <c r="O19" s="64">
        <v>8</v>
      </c>
      <c r="P19" t="s">
        <v>145</v>
      </c>
      <c r="Q19" s="47" t="s">
        <v>146</v>
      </c>
      <c r="S19" s="64">
        <v>8</v>
      </c>
      <c r="T19" t="s">
        <v>145</v>
      </c>
      <c r="U19" s="47" t="s">
        <v>146</v>
      </c>
      <c r="W19" s="64">
        <v>8</v>
      </c>
      <c r="X19" t="s">
        <v>145</v>
      </c>
      <c r="Y19" s="47" t="s">
        <v>146</v>
      </c>
      <c r="AA19" s="64">
        <v>8</v>
      </c>
      <c r="AB19" t="s">
        <v>145</v>
      </c>
      <c r="AC19" s="47" t="s">
        <v>146</v>
      </c>
    </row>
    <row r="20" spans="1:29" x14ac:dyDescent="0.25">
      <c r="A20" s="64" t="s">
        <v>11</v>
      </c>
      <c r="B20" s="64" t="s">
        <v>13</v>
      </c>
      <c r="C20" s="64" t="s">
        <v>11</v>
      </c>
      <c r="D20" s="72" t="s">
        <v>13</v>
      </c>
      <c r="E20" s="65" t="str">
        <f t="shared" si="0"/>
        <v>ACAC</v>
      </c>
      <c r="G20" s="64">
        <v>8</v>
      </c>
      <c r="H20" t="s">
        <v>145</v>
      </c>
      <c r="I20" s="47" t="s">
        <v>146</v>
      </c>
      <c r="K20" s="64">
        <v>8</v>
      </c>
      <c r="L20" t="s">
        <v>145</v>
      </c>
      <c r="M20" s="47" t="s">
        <v>146</v>
      </c>
      <c r="O20" s="64">
        <v>8</v>
      </c>
      <c r="P20" t="s">
        <v>145</v>
      </c>
      <c r="Q20" s="47" t="s">
        <v>146</v>
      </c>
      <c r="S20" s="64">
        <v>8</v>
      </c>
      <c r="T20" t="s">
        <v>145</v>
      </c>
      <c r="U20" s="47" t="s">
        <v>146</v>
      </c>
      <c r="W20" s="64">
        <v>8</v>
      </c>
      <c r="X20" t="s">
        <v>145</v>
      </c>
      <c r="Y20" s="47" t="s">
        <v>146</v>
      </c>
      <c r="AA20" s="64">
        <v>8</v>
      </c>
      <c r="AB20" t="s">
        <v>145</v>
      </c>
      <c r="AC20" s="47" t="s">
        <v>146</v>
      </c>
    </row>
    <row r="21" spans="1:29" x14ac:dyDescent="0.25">
      <c r="A21" s="64" t="s">
        <v>11</v>
      </c>
      <c r="B21" s="64" t="s">
        <v>13</v>
      </c>
      <c r="C21" s="64" t="s">
        <v>12</v>
      </c>
      <c r="D21" s="72" t="s">
        <v>11</v>
      </c>
      <c r="E21" s="65" t="str">
        <f t="shared" si="0"/>
        <v>ACBA</v>
      </c>
      <c r="G21" s="64">
        <v>8</v>
      </c>
      <c r="H21" t="s">
        <v>145</v>
      </c>
      <c r="I21" s="47" t="s">
        <v>146</v>
      </c>
      <c r="K21" s="64">
        <v>8</v>
      </c>
      <c r="L21" t="s">
        <v>145</v>
      </c>
      <c r="M21" s="47" t="s">
        <v>146</v>
      </c>
      <c r="O21" s="64">
        <v>8</v>
      </c>
      <c r="P21" t="s">
        <v>145</v>
      </c>
      <c r="Q21" s="47" t="s">
        <v>146</v>
      </c>
      <c r="S21" s="64">
        <v>8</v>
      </c>
      <c r="T21" t="s">
        <v>145</v>
      </c>
      <c r="U21" s="47" t="s">
        <v>146</v>
      </c>
      <c r="W21" s="64">
        <v>8</v>
      </c>
      <c r="X21" t="s">
        <v>145</v>
      </c>
      <c r="Y21" s="47" t="s">
        <v>146</v>
      </c>
      <c r="AA21" s="64">
        <v>8</v>
      </c>
      <c r="AB21" t="s">
        <v>145</v>
      </c>
      <c r="AC21" s="47" t="s">
        <v>146</v>
      </c>
    </row>
    <row r="22" spans="1:29" x14ac:dyDescent="0.25">
      <c r="A22" s="64" t="s">
        <v>11</v>
      </c>
      <c r="B22" s="64" t="s">
        <v>13</v>
      </c>
      <c r="C22" s="64" t="s">
        <v>12</v>
      </c>
      <c r="D22" s="72" t="s">
        <v>12</v>
      </c>
      <c r="E22" s="65" t="str">
        <f t="shared" si="0"/>
        <v>ACBB</v>
      </c>
      <c r="G22" s="64">
        <v>8</v>
      </c>
      <c r="H22" t="s">
        <v>145</v>
      </c>
      <c r="I22" s="47" t="s">
        <v>146</v>
      </c>
      <c r="K22" s="64">
        <v>8</v>
      </c>
      <c r="L22" t="s">
        <v>145</v>
      </c>
      <c r="M22" s="47" t="s">
        <v>146</v>
      </c>
      <c r="O22" s="64">
        <v>8</v>
      </c>
      <c r="P22" t="s">
        <v>145</v>
      </c>
      <c r="Q22" s="47" t="s">
        <v>146</v>
      </c>
      <c r="S22" s="64">
        <v>8</v>
      </c>
      <c r="T22" t="s">
        <v>145</v>
      </c>
      <c r="U22" s="47" t="s">
        <v>146</v>
      </c>
      <c r="W22" s="64">
        <v>8</v>
      </c>
      <c r="X22" t="s">
        <v>145</v>
      </c>
      <c r="Y22" s="47" t="s">
        <v>146</v>
      </c>
      <c r="AA22" s="64">
        <v>8</v>
      </c>
      <c r="AB22" t="s">
        <v>145</v>
      </c>
      <c r="AC22" s="47" t="s">
        <v>146</v>
      </c>
    </row>
    <row r="23" spans="1:29" x14ac:dyDescent="0.25">
      <c r="A23" s="64" t="s">
        <v>11</v>
      </c>
      <c r="B23" s="64" t="s">
        <v>13</v>
      </c>
      <c r="C23" s="64" t="s">
        <v>12</v>
      </c>
      <c r="D23" s="72" t="s">
        <v>13</v>
      </c>
      <c r="E23" s="65" t="str">
        <f t="shared" si="0"/>
        <v>ACBC</v>
      </c>
      <c r="G23" s="64">
        <v>8</v>
      </c>
      <c r="H23" t="s">
        <v>145</v>
      </c>
      <c r="I23" s="47" t="s">
        <v>146</v>
      </c>
      <c r="K23" s="64">
        <v>8</v>
      </c>
      <c r="L23" t="s">
        <v>145</v>
      </c>
      <c r="M23" s="47" t="s">
        <v>146</v>
      </c>
      <c r="O23" s="64">
        <v>8</v>
      </c>
      <c r="P23" t="s">
        <v>145</v>
      </c>
      <c r="Q23" s="47" t="s">
        <v>146</v>
      </c>
      <c r="S23" s="64">
        <v>8</v>
      </c>
      <c r="T23" t="s">
        <v>145</v>
      </c>
      <c r="U23" s="47" t="s">
        <v>146</v>
      </c>
      <c r="W23" s="64">
        <v>8</v>
      </c>
      <c r="X23" t="s">
        <v>145</v>
      </c>
      <c r="Y23" s="47" t="s">
        <v>146</v>
      </c>
      <c r="AA23" s="64">
        <v>8</v>
      </c>
      <c r="AB23" t="s">
        <v>145</v>
      </c>
      <c r="AC23" s="47" t="s">
        <v>146</v>
      </c>
    </row>
    <row r="24" spans="1:29" x14ac:dyDescent="0.25">
      <c r="A24" s="64" t="s">
        <v>11</v>
      </c>
      <c r="B24" s="64" t="s">
        <v>13</v>
      </c>
      <c r="C24" s="64" t="s">
        <v>13</v>
      </c>
      <c r="D24" s="72" t="s">
        <v>11</v>
      </c>
      <c r="E24" s="65" t="str">
        <f t="shared" si="0"/>
        <v>ACCA</v>
      </c>
      <c r="G24" s="64">
        <v>5</v>
      </c>
      <c r="H24" t="s">
        <v>149</v>
      </c>
      <c r="I24" s="47" t="s">
        <v>146</v>
      </c>
      <c r="K24" s="64">
        <v>6</v>
      </c>
      <c r="L24" t="s">
        <v>147</v>
      </c>
      <c r="M24" s="47" t="s">
        <v>136</v>
      </c>
      <c r="O24" s="64">
        <v>6</v>
      </c>
      <c r="P24" t="s">
        <v>147</v>
      </c>
      <c r="Q24" s="47" t="s">
        <v>136</v>
      </c>
      <c r="S24" s="64">
        <v>5</v>
      </c>
      <c r="T24" t="s">
        <v>149</v>
      </c>
      <c r="U24" s="47" t="s">
        <v>146</v>
      </c>
      <c r="W24" s="64">
        <v>6</v>
      </c>
      <c r="X24" t="s">
        <v>147</v>
      </c>
      <c r="Y24" s="47" t="s">
        <v>148</v>
      </c>
      <c r="AA24" s="64">
        <v>6</v>
      </c>
      <c r="AB24" t="s">
        <v>147</v>
      </c>
      <c r="AC24" s="47" t="s">
        <v>148</v>
      </c>
    </row>
    <row r="25" spans="1:29" x14ac:dyDescent="0.25">
      <c r="A25" s="64" t="s">
        <v>11</v>
      </c>
      <c r="B25" s="64" t="s">
        <v>13</v>
      </c>
      <c r="C25" s="64" t="s">
        <v>13</v>
      </c>
      <c r="D25" s="72" t="s">
        <v>12</v>
      </c>
      <c r="E25" s="65" t="str">
        <f t="shared" si="0"/>
        <v>ACCB</v>
      </c>
      <c r="G25" s="64">
        <v>4.8212530783391987</v>
      </c>
      <c r="H25" t="s">
        <v>149</v>
      </c>
      <c r="I25" s="47" t="s">
        <v>146</v>
      </c>
      <c r="K25" s="64">
        <v>6</v>
      </c>
      <c r="L25" t="s">
        <v>147</v>
      </c>
      <c r="M25" s="47" t="s">
        <v>148</v>
      </c>
      <c r="O25" s="64">
        <v>6</v>
      </c>
      <c r="P25" t="s">
        <v>147</v>
      </c>
      <c r="Q25" s="47" t="s">
        <v>148</v>
      </c>
      <c r="S25" s="64">
        <v>4.8212530783391987</v>
      </c>
      <c r="T25" t="s">
        <v>149</v>
      </c>
      <c r="U25" s="47" t="s">
        <v>146</v>
      </c>
      <c r="W25" s="64">
        <v>6</v>
      </c>
      <c r="X25" t="s">
        <v>147</v>
      </c>
      <c r="Y25" s="47" t="s">
        <v>148</v>
      </c>
      <c r="AA25" s="64">
        <v>6</v>
      </c>
      <c r="AB25" t="s">
        <v>147</v>
      </c>
      <c r="AC25" s="47" t="s">
        <v>148</v>
      </c>
    </row>
    <row r="26" spans="1:29" x14ac:dyDescent="0.25">
      <c r="A26" s="64" t="s">
        <v>11</v>
      </c>
      <c r="B26" s="64" t="s">
        <v>13</v>
      </c>
      <c r="C26" s="64" t="s">
        <v>13</v>
      </c>
      <c r="D26" s="72" t="s">
        <v>13</v>
      </c>
      <c r="E26" s="65" t="str">
        <f t="shared" si="0"/>
        <v>ACCC</v>
      </c>
      <c r="G26" s="64">
        <v>4.569323441926608</v>
      </c>
      <c r="H26" t="s">
        <v>149</v>
      </c>
      <c r="I26" s="47" t="s">
        <v>146</v>
      </c>
      <c r="K26" s="64">
        <v>6</v>
      </c>
      <c r="L26" t="s">
        <v>147</v>
      </c>
      <c r="M26" s="47" t="s">
        <v>148</v>
      </c>
      <c r="O26" s="64">
        <v>6</v>
      </c>
      <c r="P26" t="s">
        <v>147</v>
      </c>
      <c r="Q26" s="47" t="s">
        <v>148</v>
      </c>
      <c r="S26" s="64">
        <v>4.569323441926608</v>
      </c>
      <c r="T26" t="s">
        <v>149</v>
      </c>
      <c r="U26" s="47" t="s">
        <v>146</v>
      </c>
      <c r="W26" s="64">
        <v>6</v>
      </c>
      <c r="X26" t="s">
        <v>147</v>
      </c>
      <c r="Y26" s="47" t="s">
        <v>148</v>
      </c>
      <c r="AA26" s="64">
        <v>6</v>
      </c>
      <c r="AB26" t="s">
        <v>147</v>
      </c>
      <c r="AC26" s="47" t="s">
        <v>148</v>
      </c>
    </row>
    <row r="27" spans="1:29" x14ac:dyDescent="0.25">
      <c r="A27" s="64" t="s">
        <v>11</v>
      </c>
      <c r="B27" s="64" t="s">
        <v>13</v>
      </c>
      <c r="C27" s="64" t="s">
        <v>14</v>
      </c>
      <c r="D27" s="72" t="s">
        <v>11</v>
      </c>
      <c r="E27" s="65" t="str">
        <f t="shared" si="0"/>
        <v>ACDA</v>
      </c>
      <c r="G27" s="64">
        <v>5</v>
      </c>
      <c r="H27" t="s">
        <v>149</v>
      </c>
      <c r="I27" s="47" t="s">
        <v>146</v>
      </c>
      <c r="K27" s="64">
        <v>5</v>
      </c>
      <c r="L27" t="s">
        <v>149</v>
      </c>
      <c r="M27" s="47" t="s">
        <v>146</v>
      </c>
      <c r="O27" s="64">
        <v>5</v>
      </c>
      <c r="P27" t="s">
        <v>149</v>
      </c>
      <c r="Q27" s="47" t="s">
        <v>146</v>
      </c>
      <c r="S27" s="64">
        <v>5</v>
      </c>
      <c r="T27" t="s">
        <v>149</v>
      </c>
      <c r="U27" s="47" t="s">
        <v>146</v>
      </c>
      <c r="W27" s="64">
        <v>5</v>
      </c>
      <c r="X27" t="s">
        <v>149</v>
      </c>
      <c r="Y27" s="47" t="s">
        <v>146</v>
      </c>
      <c r="AA27" s="64">
        <v>5</v>
      </c>
      <c r="AB27" t="s">
        <v>149</v>
      </c>
      <c r="AC27" s="47" t="s">
        <v>146</v>
      </c>
    </row>
    <row r="28" spans="1:29" x14ac:dyDescent="0.25">
      <c r="A28" s="64" t="s">
        <v>11</v>
      </c>
      <c r="B28" s="64" t="s">
        <v>13</v>
      </c>
      <c r="C28" s="64" t="s">
        <v>14</v>
      </c>
      <c r="D28" s="72" t="s">
        <v>12</v>
      </c>
      <c r="E28" s="65" t="str">
        <f t="shared" si="0"/>
        <v>ACDB</v>
      </c>
      <c r="G28" s="64">
        <v>4.8212530783391987</v>
      </c>
      <c r="H28" t="s">
        <v>149</v>
      </c>
      <c r="I28" s="47" t="s">
        <v>146</v>
      </c>
      <c r="K28" s="64">
        <v>5</v>
      </c>
      <c r="L28" t="s">
        <v>149</v>
      </c>
      <c r="M28" s="47" t="s">
        <v>146</v>
      </c>
      <c r="O28" s="64">
        <v>5</v>
      </c>
      <c r="P28" t="s">
        <v>149</v>
      </c>
      <c r="Q28" s="47" t="s">
        <v>146</v>
      </c>
      <c r="S28" s="64">
        <v>4.8212530783391987</v>
      </c>
      <c r="T28" t="s">
        <v>149</v>
      </c>
      <c r="U28" s="47" t="s">
        <v>146</v>
      </c>
      <c r="W28" s="64">
        <v>5</v>
      </c>
      <c r="X28" t="s">
        <v>149</v>
      </c>
      <c r="Y28" s="47" t="s">
        <v>146</v>
      </c>
      <c r="AA28" s="64">
        <v>5</v>
      </c>
      <c r="AB28" t="s">
        <v>149</v>
      </c>
      <c r="AC28" s="47" t="s">
        <v>146</v>
      </c>
    </row>
    <row r="29" spans="1:29" x14ac:dyDescent="0.25">
      <c r="A29" s="64" t="s">
        <v>11</v>
      </c>
      <c r="B29" s="64" t="s">
        <v>13</v>
      </c>
      <c r="C29" s="64" t="s">
        <v>14</v>
      </c>
      <c r="D29" s="72" t="s">
        <v>13</v>
      </c>
      <c r="E29" s="65" t="str">
        <f t="shared" si="0"/>
        <v>ACDC</v>
      </c>
      <c r="G29" s="64">
        <v>4.569323441926608</v>
      </c>
      <c r="H29" t="s">
        <v>149</v>
      </c>
      <c r="I29" s="47" t="s">
        <v>146</v>
      </c>
      <c r="K29" s="64">
        <v>5</v>
      </c>
      <c r="L29" t="s">
        <v>149</v>
      </c>
      <c r="M29" s="47" t="s">
        <v>146</v>
      </c>
      <c r="O29" s="64">
        <v>5</v>
      </c>
      <c r="P29" t="s">
        <v>149</v>
      </c>
      <c r="Q29" s="47" t="s">
        <v>146</v>
      </c>
      <c r="S29" s="64">
        <v>4.569323441926608</v>
      </c>
      <c r="T29" t="s">
        <v>149</v>
      </c>
      <c r="U29" s="47" t="s">
        <v>146</v>
      </c>
      <c r="W29" s="64">
        <v>5</v>
      </c>
      <c r="X29" t="s">
        <v>149</v>
      </c>
      <c r="Y29" s="47" t="s">
        <v>146</v>
      </c>
      <c r="AA29" s="64">
        <v>5</v>
      </c>
      <c r="AB29" t="s">
        <v>149</v>
      </c>
      <c r="AC29" s="47" t="s">
        <v>146</v>
      </c>
    </row>
    <row r="30" spans="1:29" x14ac:dyDescent="0.25">
      <c r="A30" s="64" t="s">
        <v>11</v>
      </c>
      <c r="B30" s="64" t="s">
        <v>14</v>
      </c>
      <c r="C30" s="64" t="s">
        <v>11</v>
      </c>
      <c r="D30" s="72" t="s">
        <v>11</v>
      </c>
      <c r="E30" s="65" t="str">
        <f t="shared" si="0"/>
        <v>ADAA</v>
      </c>
      <c r="G30" s="64">
        <v>8</v>
      </c>
      <c r="H30" t="s">
        <v>145</v>
      </c>
      <c r="I30" s="47" t="s">
        <v>146</v>
      </c>
      <c r="K30" s="64">
        <v>8</v>
      </c>
      <c r="L30" t="s">
        <v>145</v>
      </c>
      <c r="M30" s="47" t="s">
        <v>146</v>
      </c>
      <c r="O30" s="64">
        <v>8</v>
      </c>
      <c r="P30" t="s">
        <v>145</v>
      </c>
      <c r="Q30" s="47" t="s">
        <v>146</v>
      </c>
      <c r="S30" s="64">
        <v>8</v>
      </c>
      <c r="T30" t="s">
        <v>145</v>
      </c>
      <c r="U30" s="47" t="s">
        <v>146</v>
      </c>
      <c r="W30" s="64">
        <v>8</v>
      </c>
      <c r="X30" t="s">
        <v>145</v>
      </c>
      <c r="Y30" s="47" t="s">
        <v>146</v>
      </c>
      <c r="AA30" s="64">
        <v>8</v>
      </c>
      <c r="AB30" t="s">
        <v>145</v>
      </c>
      <c r="AC30" s="47" t="s">
        <v>146</v>
      </c>
    </row>
    <row r="31" spans="1:29" x14ac:dyDescent="0.25">
      <c r="A31" s="64" t="s">
        <v>11</v>
      </c>
      <c r="B31" s="64" t="s">
        <v>14</v>
      </c>
      <c r="C31" s="64" t="s">
        <v>11</v>
      </c>
      <c r="D31" s="72" t="s">
        <v>12</v>
      </c>
      <c r="E31" s="65" t="str">
        <f t="shared" si="0"/>
        <v>ADAB</v>
      </c>
      <c r="G31" s="64">
        <v>8</v>
      </c>
      <c r="H31" t="s">
        <v>145</v>
      </c>
      <c r="I31" s="47" t="s">
        <v>146</v>
      </c>
      <c r="K31" s="64">
        <v>8</v>
      </c>
      <c r="L31" t="s">
        <v>145</v>
      </c>
      <c r="M31" s="47" t="s">
        <v>146</v>
      </c>
      <c r="O31" s="64">
        <v>8</v>
      </c>
      <c r="P31" t="s">
        <v>145</v>
      </c>
      <c r="Q31" s="47" t="s">
        <v>146</v>
      </c>
      <c r="S31" s="64">
        <v>8</v>
      </c>
      <c r="T31" t="s">
        <v>145</v>
      </c>
      <c r="U31" s="47" t="s">
        <v>146</v>
      </c>
      <c r="W31" s="64">
        <v>8</v>
      </c>
      <c r="X31" t="s">
        <v>145</v>
      </c>
      <c r="Y31" s="47" t="s">
        <v>146</v>
      </c>
      <c r="AA31" s="64">
        <v>8</v>
      </c>
      <c r="AB31" t="s">
        <v>145</v>
      </c>
      <c r="AC31" s="47" t="s">
        <v>146</v>
      </c>
    </row>
    <row r="32" spans="1:29" x14ac:dyDescent="0.25">
      <c r="A32" s="64" t="s">
        <v>11</v>
      </c>
      <c r="B32" s="64" t="s">
        <v>14</v>
      </c>
      <c r="C32" s="64" t="s">
        <v>11</v>
      </c>
      <c r="D32" s="72" t="s">
        <v>13</v>
      </c>
      <c r="E32" s="65" t="str">
        <f t="shared" si="0"/>
        <v>ADAC</v>
      </c>
      <c r="G32" s="64">
        <v>8</v>
      </c>
      <c r="H32" t="s">
        <v>145</v>
      </c>
      <c r="I32" s="47" t="s">
        <v>146</v>
      </c>
      <c r="K32" s="64">
        <v>8</v>
      </c>
      <c r="L32" t="s">
        <v>145</v>
      </c>
      <c r="M32" s="47" t="s">
        <v>146</v>
      </c>
      <c r="O32" s="64">
        <v>8</v>
      </c>
      <c r="P32" t="s">
        <v>145</v>
      </c>
      <c r="Q32" s="47" t="s">
        <v>146</v>
      </c>
      <c r="S32" s="64">
        <v>8</v>
      </c>
      <c r="T32" t="s">
        <v>145</v>
      </c>
      <c r="U32" s="47" t="s">
        <v>146</v>
      </c>
      <c r="W32" s="64">
        <v>8</v>
      </c>
      <c r="X32" t="s">
        <v>145</v>
      </c>
      <c r="Y32" s="47" t="s">
        <v>146</v>
      </c>
      <c r="AA32" s="64">
        <v>8</v>
      </c>
      <c r="AB32" t="s">
        <v>145</v>
      </c>
      <c r="AC32" s="47" t="s">
        <v>146</v>
      </c>
    </row>
    <row r="33" spans="1:29" x14ac:dyDescent="0.25">
      <c r="A33" s="64" t="s">
        <v>11</v>
      </c>
      <c r="B33" s="64" t="s">
        <v>14</v>
      </c>
      <c r="C33" s="64" t="s">
        <v>12</v>
      </c>
      <c r="D33" s="72" t="s">
        <v>11</v>
      </c>
      <c r="E33" s="65" t="str">
        <f t="shared" si="0"/>
        <v>ADBA</v>
      </c>
      <c r="G33" s="64">
        <v>8</v>
      </c>
      <c r="H33" t="s">
        <v>145</v>
      </c>
      <c r="I33" s="47" t="s">
        <v>146</v>
      </c>
      <c r="K33" s="64">
        <v>8</v>
      </c>
      <c r="L33" t="s">
        <v>145</v>
      </c>
      <c r="M33" s="47" t="s">
        <v>146</v>
      </c>
      <c r="O33" s="64">
        <v>8</v>
      </c>
      <c r="P33" t="s">
        <v>145</v>
      </c>
      <c r="Q33" s="47" t="s">
        <v>146</v>
      </c>
      <c r="S33" s="64">
        <v>8</v>
      </c>
      <c r="T33" t="s">
        <v>145</v>
      </c>
      <c r="U33" s="47" t="s">
        <v>146</v>
      </c>
      <c r="W33" s="64">
        <v>8</v>
      </c>
      <c r="X33" t="s">
        <v>145</v>
      </c>
      <c r="Y33" s="47" t="s">
        <v>146</v>
      </c>
      <c r="AA33" s="64">
        <v>8</v>
      </c>
      <c r="AB33" t="s">
        <v>145</v>
      </c>
      <c r="AC33" s="47" t="s">
        <v>146</v>
      </c>
    </row>
    <row r="34" spans="1:29" x14ac:dyDescent="0.25">
      <c r="A34" s="64" t="s">
        <v>11</v>
      </c>
      <c r="B34" s="64" t="s">
        <v>14</v>
      </c>
      <c r="C34" s="64" t="s">
        <v>12</v>
      </c>
      <c r="D34" s="72" t="s">
        <v>12</v>
      </c>
      <c r="E34" s="65" t="str">
        <f t="shared" si="0"/>
        <v>ADBB</v>
      </c>
      <c r="G34" s="64">
        <v>8</v>
      </c>
      <c r="H34" t="s">
        <v>145</v>
      </c>
      <c r="I34" s="47" t="s">
        <v>146</v>
      </c>
      <c r="K34" s="64">
        <v>8</v>
      </c>
      <c r="L34" t="s">
        <v>145</v>
      </c>
      <c r="M34" s="47" t="s">
        <v>146</v>
      </c>
      <c r="O34" s="64">
        <v>8</v>
      </c>
      <c r="P34" t="s">
        <v>145</v>
      </c>
      <c r="Q34" s="47" t="s">
        <v>146</v>
      </c>
      <c r="S34" s="64">
        <v>8</v>
      </c>
      <c r="T34" t="s">
        <v>145</v>
      </c>
      <c r="U34" s="47" t="s">
        <v>146</v>
      </c>
      <c r="W34" s="64">
        <v>8</v>
      </c>
      <c r="X34" t="s">
        <v>145</v>
      </c>
      <c r="Y34" s="47" t="s">
        <v>146</v>
      </c>
      <c r="AA34" s="64">
        <v>8</v>
      </c>
      <c r="AB34" t="s">
        <v>145</v>
      </c>
      <c r="AC34" s="47" t="s">
        <v>146</v>
      </c>
    </row>
    <row r="35" spans="1:29" x14ac:dyDescent="0.25">
      <c r="A35" s="64" t="s">
        <v>11</v>
      </c>
      <c r="B35" s="64" t="s">
        <v>14</v>
      </c>
      <c r="C35" s="64" t="s">
        <v>12</v>
      </c>
      <c r="D35" s="72" t="s">
        <v>13</v>
      </c>
      <c r="E35" s="65" t="str">
        <f t="shared" si="0"/>
        <v>ADBC</v>
      </c>
      <c r="G35" s="64">
        <v>8</v>
      </c>
      <c r="H35" t="s">
        <v>145</v>
      </c>
      <c r="I35" s="47" t="s">
        <v>146</v>
      </c>
      <c r="K35" s="64">
        <v>8</v>
      </c>
      <c r="L35" t="s">
        <v>145</v>
      </c>
      <c r="M35" s="47" t="s">
        <v>146</v>
      </c>
      <c r="O35" s="64">
        <v>8</v>
      </c>
      <c r="P35" t="s">
        <v>145</v>
      </c>
      <c r="Q35" s="47" t="s">
        <v>146</v>
      </c>
      <c r="S35" s="64">
        <v>8</v>
      </c>
      <c r="T35" t="s">
        <v>145</v>
      </c>
      <c r="U35" s="47" t="s">
        <v>146</v>
      </c>
      <c r="W35" s="64">
        <v>8</v>
      </c>
      <c r="X35" t="s">
        <v>145</v>
      </c>
      <c r="Y35" s="47" t="s">
        <v>146</v>
      </c>
      <c r="AA35" s="64">
        <v>8</v>
      </c>
      <c r="AB35" t="s">
        <v>145</v>
      </c>
      <c r="AC35" s="47" t="s">
        <v>146</v>
      </c>
    </row>
    <row r="36" spans="1:29" x14ac:dyDescent="0.25">
      <c r="A36" s="64" t="s">
        <v>11</v>
      </c>
      <c r="B36" s="64" t="s">
        <v>14</v>
      </c>
      <c r="C36" s="64" t="s">
        <v>13</v>
      </c>
      <c r="D36" s="72" t="s">
        <v>11</v>
      </c>
      <c r="E36" s="65" t="str">
        <f t="shared" si="0"/>
        <v>ADCA</v>
      </c>
      <c r="G36" s="64">
        <v>5</v>
      </c>
      <c r="H36" t="s">
        <v>149</v>
      </c>
      <c r="I36" s="47" t="s">
        <v>146</v>
      </c>
      <c r="K36" s="64">
        <v>5</v>
      </c>
      <c r="L36" t="s">
        <v>149</v>
      </c>
      <c r="M36" s="47" t="s">
        <v>146</v>
      </c>
      <c r="O36" s="64">
        <v>6</v>
      </c>
      <c r="P36" t="s">
        <v>147</v>
      </c>
      <c r="Q36" s="47" t="s">
        <v>136</v>
      </c>
      <c r="S36" s="64">
        <v>5</v>
      </c>
      <c r="T36" t="s">
        <v>149</v>
      </c>
      <c r="U36" s="47" t="s">
        <v>146</v>
      </c>
      <c r="W36" s="64">
        <v>5</v>
      </c>
      <c r="X36" t="s">
        <v>149</v>
      </c>
      <c r="Y36" s="47" t="s">
        <v>146</v>
      </c>
      <c r="AA36" s="64">
        <v>6</v>
      </c>
      <c r="AB36" t="s">
        <v>147</v>
      </c>
      <c r="AC36" s="47" t="s">
        <v>148</v>
      </c>
    </row>
    <row r="37" spans="1:29" x14ac:dyDescent="0.25">
      <c r="A37" s="64" t="s">
        <v>11</v>
      </c>
      <c r="B37" s="64" t="s">
        <v>14</v>
      </c>
      <c r="C37" s="64" t="s">
        <v>13</v>
      </c>
      <c r="D37" s="72" t="s">
        <v>12</v>
      </c>
      <c r="E37" s="65" t="str">
        <f t="shared" si="0"/>
        <v>ADCB</v>
      </c>
      <c r="G37" s="64">
        <v>4.8212530783391987</v>
      </c>
      <c r="H37" t="s">
        <v>149</v>
      </c>
      <c r="I37" s="47" t="s">
        <v>146</v>
      </c>
      <c r="K37" s="64">
        <v>4.8212530783391987</v>
      </c>
      <c r="L37" t="s">
        <v>149</v>
      </c>
      <c r="M37" s="47" t="s">
        <v>146</v>
      </c>
      <c r="O37" s="64">
        <v>5.8212530783391996</v>
      </c>
      <c r="P37" t="s">
        <v>149</v>
      </c>
      <c r="Q37" s="47" t="s">
        <v>146</v>
      </c>
      <c r="S37" s="64">
        <v>4.8212530783391987</v>
      </c>
      <c r="T37" t="s">
        <v>149</v>
      </c>
      <c r="U37" s="47" t="s">
        <v>146</v>
      </c>
      <c r="W37" s="64">
        <v>4.8212530783391987</v>
      </c>
      <c r="X37" t="s">
        <v>149</v>
      </c>
      <c r="Y37" s="47" t="s">
        <v>146</v>
      </c>
      <c r="AA37" s="64">
        <v>5.8212530783391996</v>
      </c>
      <c r="AB37" t="s">
        <v>149</v>
      </c>
      <c r="AC37" s="47" t="s">
        <v>146</v>
      </c>
    </row>
    <row r="38" spans="1:29" x14ac:dyDescent="0.25">
      <c r="A38" s="64" t="s">
        <v>11</v>
      </c>
      <c r="B38" s="64" t="s">
        <v>14</v>
      </c>
      <c r="C38" s="64" t="s">
        <v>13</v>
      </c>
      <c r="D38" s="72" t="s">
        <v>13</v>
      </c>
      <c r="E38" s="65" t="str">
        <f t="shared" si="0"/>
        <v>ADCC</v>
      </c>
      <c r="G38" s="64">
        <v>4.569323441926608</v>
      </c>
      <c r="H38" t="s">
        <v>149</v>
      </c>
      <c r="I38" s="47" t="s">
        <v>146</v>
      </c>
      <c r="K38" s="64">
        <v>4.569323441926608</v>
      </c>
      <c r="L38" t="s">
        <v>149</v>
      </c>
      <c r="M38" s="47" t="s">
        <v>146</v>
      </c>
      <c r="O38" s="64">
        <v>5.5693234419266071</v>
      </c>
      <c r="P38" t="s">
        <v>149</v>
      </c>
      <c r="Q38" s="47" t="s">
        <v>146</v>
      </c>
      <c r="S38" s="64">
        <v>4.569323441926608</v>
      </c>
      <c r="T38" t="s">
        <v>149</v>
      </c>
      <c r="U38" s="47" t="s">
        <v>146</v>
      </c>
      <c r="W38" s="64">
        <v>4.569323441926608</v>
      </c>
      <c r="X38" t="s">
        <v>149</v>
      </c>
      <c r="Y38" s="47" t="s">
        <v>146</v>
      </c>
      <c r="AA38" s="64">
        <v>5.5693234419266071</v>
      </c>
      <c r="AB38" t="s">
        <v>149</v>
      </c>
      <c r="AC38" s="47" t="s">
        <v>146</v>
      </c>
    </row>
    <row r="39" spans="1:29" x14ac:dyDescent="0.25">
      <c r="A39" s="64" t="s">
        <v>11</v>
      </c>
      <c r="B39" s="64" t="s">
        <v>14</v>
      </c>
      <c r="C39" s="64" t="s">
        <v>14</v>
      </c>
      <c r="D39" s="72" t="s">
        <v>11</v>
      </c>
      <c r="E39" s="65" t="str">
        <f t="shared" si="0"/>
        <v>ADDA</v>
      </c>
      <c r="G39" s="64">
        <v>5</v>
      </c>
      <c r="H39" t="s">
        <v>149</v>
      </c>
      <c r="I39" s="47" t="s">
        <v>146</v>
      </c>
      <c r="K39" s="64">
        <v>5</v>
      </c>
      <c r="L39" t="s">
        <v>149</v>
      </c>
      <c r="M39" s="47" t="s">
        <v>146</v>
      </c>
      <c r="O39" s="64">
        <v>5</v>
      </c>
      <c r="P39" t="s">
        <v>149</v>
      </c>
      <c r="Q39" s="47" t="s">
        <v>146</v>
      </c>
      <c r="S39" s="64">
        <v>5</v>
      </c>
      <c r="T39" t="s">
        <v>149</v>
      </c>
      <c r="U39" s="47" t="s">
        <v>146</v>
      </c>
      <c r="W39" s="64">
        <v>5</v>
      </c>
      <c r="X39" t="s">
        <v>149</v>
      </c>
      <c r="Y39" s="47" t="s">
        <v>146</v>
      </c>
      <c r="AA39" s="64">
        <v>5</v>
      </c>
      <c r="AB39" t="s">
        <v>149</v>
      </c>
      <c r="AC39" s="47" t="s">
        <v>146</v>
      </c>
    </row>
    <row r="40" spans="1:29" x14ac:dyDescent="0.25">
      <c r="A40" s="64" t="s">
        <v>11</v>
      </c>
      <c r="B40" s="64" t="s">
        <v>14</v>
      </c>
      <c r="C40" s="64" t="s">
        <v>14</v>
      </c>
      <c r="D40" s="72" t="s">
        <v>12</v>
      </c>
      <c r="E40" s="65" t="str">
        <f t="shared" si="0"/>
        <v>ADDB</v>
      </c>
      <c r="G40" s="64">
        <v>4.8212530783391987</v>
      </c>
      <c r="H40" t="s">
        <v>149</v>
      </c>
      <c r="I40" s="47" t="s">
        <v>146</v>
      </c>
      <c r="K40" s="64">
        <v>5</v>
      </c>
      <c r="L40" t="s">
        <v>149</v>
      </c>
      <c r="M40" s="47" t="s">
        <v>146</v>
      </c>
      <c r="O40" s="64">
        <v>5</v>
      </c>
      <c r="P40" t="s">
        <v>149</v>
      </c>
      <c r="Q40" s="47" t="s">
        <v>146</v>
      </c>
      <c r="S40" s="64">
        <v>4.8212530783391987</v>
      </c>
      <c r="T40" t="s">
        <v>149</v>
      </c>
      <c r="U40" s="47" t="s">
        <v>146</v>
      </c>
      <c r="W40" s="64">
        <v>5</v>
      </c>
      <c r="X40" t="s">
        <v>149</v>
      </c>
      <c r="Y40" s="47" t="s">
        <v>146</v>
      </c>
      <c r="AA40" s="64">
        <v>5</v>
      </c>
      <c r="AB40" t="s">
        <v>149</v>
      </c>
      <c r="AC40" s="47" t="s">
        <v>146</v>
      </c>
    </row>
    <row r="41" spans="1:29" x14ac:dyDescent="0.25">
      <c r="A41" s="64" t="s">
        <v>11</v>
      </c>
      <c r="B41" s="64" t="s">
        <v>14</v>
      </c>
      <c r="C41" s="64" t="s">
        <v>14</v>
      </c>
      <c r="D41" s="72" t="s">
        <v>13</v>
      </c>
      <c r="E41" s="65" t="str">
        <f t="shared" si="0"/>
        <v>ADDC</v>
      </c>
      <c r="G41" s="64">
        <v>4.569323441926608</v>
      </c>
      <c r="H41" t="s">
        <v>149</v>
      </c>
      <c r="I41" s="47" t="s">
        <v>146</v>
      </c>
      <c r="K41" s="64">
        <v>5</v>
      </c>
      <c r="L41" t="s">
        <v>149</v>
      </c>
      <c r="M41" s="47" t="s">
        <v>146</v>
      </c>
      <c r="O41" s="64">
        <v>5</v>
      </c>
      <c r="P41" t="s">
        <v>149</v>
      </c>
      <c r="Q41" s="47" t="s">
        <v>146</v>
      </c>
      <c r="S41" s="64">
        <v>4.569323441926608</v>
      </c>
      <c r="T41" t="s">
        <v>149</v>
      </c>
      <c r="U41" s="47" t="s">
        <v>146</v>
      </c>
      <c r="W41" s="64">
        <v>5</v>
      </c>
      <c r="X41" t="s">
        <v>149</v>
      </c>
      <c r="Y41" s="47" t="s">
        <v>146</v>
      </c>
      <c r="AA41" s="64">
        <v>5</v>
      </c>
      <c r="AB41" t="s">
        <v>149</v>
      </c>
      <c r="AC41" s="47" t="s">
        <v>146</v>
      </c>
    </row>
    <row r="42" spans="1:29" x14ac:dyDescent="0.25">
      <c r="A42" s="64" t="s">
        <v>12</v>
      </c>
      <c r="B42" s="64" t="s">
        <v>11</v>
      </c>
      <c r="C42" s="64" t="s">
        <v>11</v>
      </c>
      <c r="D42" s="72" t="s">
        <v>11</v>
      </c>
      <c r="E42" s="65" t="str">
        <f t="shared" si="0"/>
        <v>BAAA</v>
      </c>
      <c r="G42" s="64">
        <v>7</v>
      </c>
      <c r="H42" t="s">
        <v>150</v>
      </c>
      <c r="I42" s="47" t="s">
        <v>151</v>
      </c>
      <c r="K42" s="64">
        <v>7</v>
      </c>
      <c r="L42" t="s">
        <v>150</v>
      </c>
      <c r="M42" s="47" t="s">
        <v>151</v>
      </c>
      <c r="O42" s="64">
        <v>8</v>
      </c>
      <c r="P42" t="s">
        <v>145</v>
      </c>
      <c r="Q42" s="47" t="s">
        <v>146</v>
      </c>
      <c r="S42" s="64">
        <v>7</v>
      </c>
      <c r="T42" t="s">
        <v>150</v>
      </c>
      <c r="U42" s="47" t="s">
        <v>127</v>
      </c>
      <c r="W42" s="64">
        <v>7</v>
      </c>
      <c r="X42" t="s">
        <v>150</v>
      </c>
      <c r="Y42" s="47" t="s">
        <v>127</v>
      </c>
      <c r="AA42" s="64">
        <v>8</v>
      </c>
      <c r="AB42" t="s">
        <v>145</v>
      </c>
      <c r="AC42" s="47" t="s">
        <v>146</v>
      </c>
    </row>
    <row r="43" spans="1:29" x14ac:dyDescent="0.25">
      <c r="A43" s="64" t="s">
        <v>12</v>
      </c>
      <c r="B43" s="64" t="s">
        <v>11</v>
      </c>
      <c r="C43" s="64" t="s">
        <v>11</v>
      </c>
      <c r="D43" s="72" t="s">
        <v>12</v>
      </c>
      <c r="E43" s="65" t="str">
        <f t="shared" si="0"/>
        <v>BAAB</v>
      </c>
      <c r="G43" s="64">
        <v>7</v>
      </c>
      <c r="H43" t="s">
        <v>150</v>
      </c>
      <c r="I43" s="47" t="s">
        <v>151</v>
      </c>
      <c r="K43" s="64">
        <v>7</v>
      </c>
      <c r="L43" t="s">
        <v>150</v>
      </c>
      <c r="M43" s="47" t="s">
        <v>151</v>
      </c>
      <c r="O43" s="64">
        <v>8</v>
      </c>
      <c r="P43" t="s">
        <v>145</v>
      </c>
      <c r="Q43" s="47" t="s">
        <v>146</v>
      </c>
      <c r="S43" s="64">
        <v>7</v>
      </c>
      <c r="T43" t="s">
        <v>150</v>
      </c>
      <c r="U43" s="47" t="s">
        <v>127</v>
      </c>
      <c r="W43" s="64">
        <v>7</v>
      </c>
      <c r="X43" t="s">
        <v>150</v>
      </c>
      <c r="Y43" s="47" t="s">
        <v>127</v>
      </c>
      <c r="AA43" s="64">
        <v>8</v>
      </c>
      <c r="AB43" t="s">
        <v>145</v>
      </c>
      <c r="AC43" s="47" t="s">
        <v>146</v>
      </c>
    </row>
    <row r="44" spans="1:29" x14ac:dyDescent="0.25">
      <c r="A44" s="64" t="s">
        <v>12</v>
      </c>
      <c r="B44" s="64" t="s">
        <v>11</v>
      </c>
      <c r="C44" s="64" t="s">
        <v>11</v>
      </c>
      <c r="D44" s="72" t="s">
        <v>13</v>
      </c>
      <c r="E44" s="65" t="str">
        <f t="shared" si="0"/>
        <v>BAAC</v>
      </c>
      <c r="G44" s="64">
        <v>7</v>
      </c>
      <c r="H44" t="s">
        <v>150</v>
      </c>
      <c r="I44" s="47" t="s">
        <v>151</v>
      </c>
      <c r="K44" s="64">
        <v>7</v>
      </c>
      <c r="L44" t="s">
        <v>150</v>
      </c>
      <c r="M44" s="47" t="s">
        <v>151</v>
      </c>
      <c r="O44" s="64">
        <v>8</v>
      </c>
      <c r="P44" t="s">
        <v>145</v>
      </c>
      <c r="Q44" s="47" t="s">
        <v>146</v>
      </c>
      <c r="S44" s="64">
        <v>7</v>
      </c>
      <c r="T44" t="s">
        <v>150</v>
      </c>
      <c r="U44" s="47" t="s">
        <v>129</v>
      </c>
      <c r="W44" s="64">
        <v>7</v>
      </c>
      <c r="X44" t="s">
        <v>150</v>
      </c>
      <c r="Y44" s="47" t="s">
        <v>129</v>
      </c>
      <c r="AA44" s="64">
        <v>8</v>
      </c>
      <c r="AB44" t="s">
        <v>145</v>
      </c>
      <c r="AC44" s="47" t="s">
        <v>146</v>
      </c>
    </row>
    <row r="45" spans="1:29" x14ac:dyDescent="0.25">
      <c r="A45" s="64" t="s">
        <v>12</v>
      </c>
      <c r="B45" s="64" t="s">
        <v>12</v>
      </c>
      <c r="C45" s="64" t="s">
        <v>11</v>
      </c>
      <c r="D45" s="72" t="s">
        <v>11</v>
      </c>
      <c r="E45" s="65" t="str">
        <f t="shared" si="0"/>
        <v>BBAA</v>
      </c>
      <c r="G45" s="64">
        <v>7</v>
      </c>
      <c r="H45" t="s">
        <v>150</v>
      </c>
      <c r="I45" s="47" t="s">
        <v>151</v>
      </c>
      <c r="K45" s="64">
        <v>7</v>
      </c>
      <c r="L45" t="s">
        <v>150</v>
      </c>
      <c r="M45" s="47" t="s">
        <v>151</v>
      </c>
      <c r="O45" s="64">
        <v>8</v>
      </c>
      <c r="P45" t="s">
        <v>145</v>
      </c>
      <c r="Q45" s="47" t="s">
        <v>146</v>
      </c>
      <c r="S45" s="64">
        <v>7</v>
      </c>
      <c r="T45" t="s">
        <v>150</v>
      </c>
      <c r="U45" s="47" t="s">
        <v>127</v>
      </c>
      <c r="W45" s="64">
        <v>7</v>
      </c>
      <c r="X45" t="s">
        <v>150</v>
      </c>
      <c r="Y45" s="47" t="s">
        <v>127</v>
      </c>
      <c r="AA45" s="64">
        <v>8</v>
      </c>
      <c r="AB45" t="s">
        <v>145</v>
      </c>
      <c r="AC45" s="47" t="s">
        <v>146</v>
      </c>
    </row>
    <row r="46" spans="1:29" x14ac:dyDescent="0.25">
      <c r="A46" s="64" t="s">
        <v>12</v>
      </c>
      <c r="B46" s="64" t="s">
        <v>12</v>
      </c>
      <c r="C46" s="64" t="s">
        <v>11</v>
      </c>
      <c r="D46" s="72" t="s">
        <v>12</v>
      </c>
      <c r="E46" s="65" t="str">
        <f t="shared" si="0"/>
        <v>BBAB</v>
      </c>
      <c r="G46" s="64">
        <v>7</v>
      </c>
      <c r="H46" t="s">
        <v>150</v>
      </c>
      <c r="I46" s="47" t="s">
        <v>151</v>
      </c>
      <c r="K46" s="64">
        <v>7</v>
      </c>
      <c r="L46" t="s">
        <v>150</v>
      </c>
      <c r="M46" s="47" t="s">
        <v>151</v>
      </c>
      <c r="O46" s="64">
        <v>8</v>
      </c>
      <c r="P46" t="s">
        <v>145</v>
      </c>
      <c r="Q46" s="47" t="s">
        <v>146</v>
      </c>
      <c r="S46" s="64">
        <v>7</v>
      </c>
      <c r="T46" t="s">
        <v>150</v>
      </c>
      <c r="U46" s="47" t="s">
        <v>127</v>
      </c>
      <c r="W46" s="64">
        <v>7</v>
      </c>
      <c r="X46" t="s">
        <v>150</v>
      </c>
      <c r="Y46" s="47" t="s">
        <v>127</v>
      </c>
      <c r="AA46" s="64">
        <v>8</v>
      </c>
      <c r="AB46" t="s">
        <v>145</v>
      </c>
      <c r="AC46" s="47" t="s">
        <v>146</v>
      </c>
    </row>
    <row r="47" spans="1:29" x14ac:dyDescent="0.25">
      <c r="A47" s="64" t="s">
        <v>12</v>
      </c>
      <c r="B47" s="64" t="s">
        <v>12</v>
      </c>
      <c r="C47" s="64" t="s">
        <v>11</v>
      </c>
      <c r="D47" s="72" t="s">
        <v>13</v>
      </c>
      <c r="E47" s="65" t="str">
        <f t="shared" si="0"/>
        <v>BBAC</v>
      </c>
      <c r="G47" s="64">
        <v>7</v>
      </c>
      <c r="H47" t="s">
        <v>150</v>
      </c>
      <c r="I47" s="47" t="s">
        <v>151</v>
      </c>
      <c r="K47" s="64">
        <v>7</v>
      </c>
      <c r="L47" t="s">
        <v>150</v>
      </c>
      <c r="M47" s="47" t="s">
        <v>151</v>
      </c>
      <c r="O47" s="64">
        <v>8</v>
      </c>
      <c r="P47" t="s">
        <v>145</v>
      </c>
      <c r="Q47" s="47" t="s">
        <v>146</v>
      </c>
      <c r="S47" s="64">
        <v>7</v>
      </c>
      <c r="T47" t="s">
        <v>150</v>
      </c>
      <c r="U47" s="47" t="s">
        <v>129</v>
      </c>
      <c r="W47" s="64">
        <v>7</v>
      </c>
      <c r="X47" t="s">
        <v>150</v>
      </c>
      <c r="Y47" s="47" t="s">
        <v>129</v>
      </c>
      <c r="AA47" s="64">
        <v>8</v>
      </c>
      <c r="AB47" t="s">
        <v>145</v>
      </c>
      <c r="AC47" s="47" t="s">
        <v>146</v>
      </c>
    </row>
    <row r="48" spans="1:29" x14ac:dyDescent="0.25">
      <c r="A48" s="64" t="s">
        <v>12</v>
      </c>
      <c r="B48" s="64" t="s">
        <v>12</v>
      </c>
      <c r="C48" s="64" t="s">
        <v>12</v>
      </c>
      <c r="D48" s="72" t="s">
        <v>11</v>
      </c>
      <c r="E48" s="65" t="str">
        <f t="shared" si="0"/>
        <v>BBBA</v>
      </c>
      <c r="G48" s="64">
        <v>7</v>
      </c>
      <c r="H48" t="s">
        <v>150</v>
      </c>
      <c r="I48" s="47" t="s">
        <v>151</v>
      </c>
      <c r="K48" s="64">
        <v>7</v>
      </c>
      <c r="L48" t="s">
        <v>150</v>
      </c>
      <c r="M48" s="47" t="s">
        <v>151</v>
      </c>
      <c r="O48" s="64">
        <v>8</v>
      </c>
      <c r="P48" t="s">
        <v>145</v>
      </c>
      <c r="Q48" s="47" t="s">
        <v>146</v>
      </c>
      <c r="S48" s="64">
        <v>7</v>
      </c>
      <c r="T48" t="s">
        <v>150</v>
      </c>
      <c r="U48" s="47" t="s">
        <v>127</v>
      </c>
      <c r="W48" s="64">
        <v>7</v>
      </c>
      <c r="X48" t="s">
        <v>150</v>
      </c>
      <c r="Y48" s="47" t="s">
        <v>127</v>
      </c>
      <c r="AA48" s="64">
        <v>8</v>
      </c>
      <c r="AB48" t="s">
        <v>145</v>
      </c>
      <c r="AC48" s="47" t="s">
        <v>146</v>
      </c>
    </row>
    <row r="49" spans="1:29" x14ac:dyDescent="0.25">
      <c r="A49" s="64" t="s">
        <v>12</v>
      </c>
      <c r="B49" s="64" t="s">
        <v>12</v>
      </c>
      <c r="C49" s="64" t="s">
        <v>12</v>
      </c>
      <c r="D49" s="72" t="s">
        <v>12</v>
      </c>
      <c r="E49" s="65" t="str">
        <f t="shared" si="0"/>
        <v>BBBB</v>
      </c>
      <c r="G49" s="64">
        <v>7</v>
      </c>
      <c r="H49" t="s">
        <v>150</v>
      </c>
      <c r="I49" s="47" t="s">
        <v>151</v>
      </c>
      <c r="K49" s="64">
        <v>7</v>
      </c>
      <c r="L49" t="s">
        <v>150</v>
      </c>
      <c r="M49" s="47" t="s">
        <v>151</v>
      </c>
      <c r="O49" s="64">
        <v>8</v>
      </c>
      <c r="P49" t="s">
        <v>145</v>
      </c>
      <c r="Q49" s="47" t="s">
        <v>146</v>
      </c>
      <c r="S49" s="64">
        <v>7</v>
      </c>
      <c r="T49" t="s">
        <v>150</v>
      </c>
      <c r="U49" s="47" t="s">
        <v>127</v>
      </c>
      <c r="W49" s="64">
        <v>7</v>
      </c>
      <c r="X49" t="s">
        <v>150</v>
      </c>
      <c r="Y49" s="47" t="s">
        <v>127</v>
      </c>
      <c r="AA49" s="64">
        <v>8</v>
      </c>
      <c r="AB49" t="s">
        <v>145</v>
      </c>
      <c r="AC49" s="47" t="s">
        <v>146</v>
      </c>
    </row>
    <row r="50" spans="1:29" x14ac:dyDescent="0.25">
      <c r="A50" s="64" t="s">
        <v>12</v>
      </c>
      <c r="B50" s="64" t="s">
        <v>12</v>
      </c>
      <c r="C50" s="64" t="s">
        <v>12</v>
      </c>
      <c r="D50" s="72" t="s">
        <v>13</v>
      </c>
      <c r="E50" s="65" t="str">
        <f t="shared" si="0"/>
        <v>BBBC</v>
      </c>
      <c r="G50" s="64">
        <v>7</v>
      </c>
      <c r="H50" t="s">
        <v>150</v>
      </c>
      <c r="I50" s="47" t="s">
        <v>129</v>
      </c>
      <c r="K50" s="64">
        <v>7</v>
      </c>
      <c r="L50" t="s">
        <v>150</v>
      </c>
      <c r="M50" s="47" t="s">
        <v>151</v>
      </c>
      <c r="O50" s="64">
        <v>8</v>
      </c>
      <c r="P50" t="s">
        <v>145</v>
      </c>
      <c r="Q50" s="47" t="s">
        <v>146</v>
      </c>
      <c r="S50" s="64">
        <v>7</v>
      </c>
      <c r="T50" t="s">
        <v>150</v>
      </c>
      <c r="U50" s="47" t="s">
        <v>129</v>
      </c>
      <c r="W50" s="64">
        <v>7</v>
      </c>
      <c r="X50" t="s">
        <v>150</v>
      </c>
      <c r="Y50" s="47" t="s">
        <v>129</v>
      </c>
      <c r="AA50" s="64">
        <v>8</v>
      </c>
      <c r="AB50" t="s">
        <v>145</v>
      </c>
      <c r="AC50" s="47" t="s">
        <v>146</v>
      </c>
    </row>
    <row r="51" spans="1:29" x14ac:dyDescent="0.25">
      <c r="A51" s="64" t="s">
        <v>12</v>
      </c>
      <c r="B51" s="64" t="s">
        <v>12</v>
      </c>
      <c r="C51" s="64" t="s">
        <v>13</v>
      </c>
      <c r="D51" s="72" t="s">
        <v>11</v>
      </c>
      <c r="E51" s="65" t="str">
        <f t="shared" si="0"/>
        <v>BBCA</v>
      </c>
      <c r="G51" s="64">
        <v>6</v>
      </c>
      <c r="H51" t="s">
        <v>147</v>
      </c>
      <c r="I51" s="47" t="s">
        <v>136</v>
      </c>
      <c r="K51" s="64">
        <v>6</v>
      </c>
      <c r="L51" t="s">
        <v>147</v>
      </c>
      <c r="M51" s="47" t="s">
        <v>136</v>
      </c>
      <c r="O51" s="64">
        <v>7</v>
      </c>
      <c r="P51" t="s">
        <v>150</v>
      </c>
      <c r="Q51" s="47" t="s">
        <v>146</v>
      </c>
      <c r="S51" s="64">
        <v>6</v>
      </c>
      <c r="T51" t="s">
        <v>147</v>
      </c>
      <c r="U51" s="47" t="s">
        <v>148</v>
      </c>
      <c r="W51" s="64">
        <v>6</v>
      </c>
      <c r="X51" t="s">
        <v>147</v>
      </c>
      <c r="Y51" s="47" t="s">
        <v>148</v>
      </c>
      <c r="AA51" s="64">
        <v>7</v>
      </c>
      <c r="AB51" t="s">
        <v>150</v>
      </c>
      <c r="AC51" s="47" t="s">
        <v>146</v>
      </c>
    </row>
    <row r="52" spans="1:29" x14ac:dyDescent="0.25">
      <c r="A52" s="64" t="s">
        <v>12</v>
      </c>
      <c r="B52" s="64" t="s">
        <v>12</v>
      </c>
      <c r="C52" s="64" t="s">
        <v>13</v>
      </c>
      <c r="D52" s="72" t="s">
        <v>12</v>
      </c>
      <c r="E52" s="65" t="str">
        <f t="shared" si="0"/>
        <v>BBCB</v>
      </c>
      <c r="G52" s="64">
        <v>6</v>
      </c>
      <c r="H52" t="s">
        <v>147</v>
      </c>
      <c r="I52" s="47" t="s">
        <v>148</v>
      </c>
      <c r="K52" s="64">
        <v>6</v>
      </c>
      <c r="L52" t="s">
        <v>147</v>
      </c>
      <c r="M52" s="47" t="s">
        <v>148</v>
      </c>
      <c r="O52" s="64">
        <v>7</v>
      </c>
      <c r="P52" t="s">
        <v>150</v>
      </c>
      <c r="Q52" s="47" t="s">
        <v>146</v>
      </c>
      <c r="S52" s="64">
        <v>6</v>
      </c>
      <c r="T52" t="s">
        <v>147</v>
      </c>
      <c r="U52" s="47" t="s">
        <v>148</v>
      </c>
      <c r="W52" s="64">
        <v>6</v>
      </c>
      <c r="X52" t="s">
        <v>147</v>
      </c>
      <c r="Y52" s="47" t="s">
        <v>148</v>
      </c>
      <c r="AA52" s="64">
        <v>7</v>
      </c>
      <c r="AB52" t="s">
        <v>150</v>
      </c>
      <c r="AC52" s="47" t="s">
        <v>146</v>
      </c>
    </row>
    <row r="53" spans="1:29" x14ac:dyDescent="0.25">
      <c r="A53" s="64" t="s">
        <v>12</v>
      </c>
      <c r="B53" s="64" t="s">
        <v>12</v>
      </c>
      <c r="C53" s="64" t="s">
        <v>13</v>
      </c>
      <c r="D53" s="72" t="s">
        <v>13</v>
      </c>
      <c r="E53" s="65" t="str">
        <f t="shared" si="0"/>
        <v>BBCC</v>
      </c>
      <c r="G53" s="64">
        <v>6</v>
      </c>
      <c r="H53" t="s">
        <v>147</v>
      </c>
      <c r="I53" s="47" t="s">
        <v>148</v>
      </c>
      <c r="K53" s="64">
        <v>6</v>
      </c>
      <c r="L53" t="s">
        <v>147</v>
      </c>
      <c r="M53" s="47" t="s">
        <v>148</v>
      </c>
      <c r="O53" s="64">
        <v>7</v>
      </c>
      <c r="P53" t="s">
        <v>150</v>
      </c>
      <c r="Q53" s="47" t="s">
        <v>146</v>
      </c>
      <c r="S53" s="64">
        <v>6</v>
      </c>
      <c r="T53" t="s">
        <v>147</v>
      </c>
      <c r="U53" s="47" t="s">
        <v>148</v>
      </c>
      <c r="W53" s="64">
        <v>6</v>
      </c>
      <c r="X53" t="s">
        <v>147</v>
      </c>
      <c r="Y53" s="47" t="s">
        <v>148</v>
      </c>
      <c r="AA53" s="64">
        <v>7</v>
      </c>
      <c r="AB53" t="s">
        <v>150</v>
      </c>
      <c r="AC53" s="47" t="s">
        <v>146</v>
      </c>
    </row>
    <row r="54" spans="1:29" x14ac:dyDescent="0.25">
      <c r="A54" s="64" t="s">
        <v>12</v>
      </c>
      <c r="B54" s="64" t="s">
        <v>12</v>
      </c>
      <c r="C54" s="64" t="s">
        <v>14</v>
      </c>
      <c r="D54" s="72" t="s">
        <v>11</v>
      </c>
      <c r="E54" s="65" t="str">
        <f t="shared" si="0"/>
        <v>BBDA</v>
      </c>
      <c r="G54" s="64">
        <v>5</v>
      </c>
      <c r="H54" t="s">
        <v>149</v>
      </c>
      <c r="I54" s="47" t="s">
        <v>146</v>
      </c>
      <c r="K54" s="64">
        <v>5</v>
      </c>
      <c r="L54" t="s">
        <v>149</v>
      </c>
      <c r="M54" s="47" t="s">
        <v>146</v>
      </c>
      <c r="O54" s="64">
        <v>5</v>
      </c>
      <c r="P54" t="s">
        <v>149</v>
      </c>
      <c r="Q54" s="47" t="s">
        <v>146</v>
      </c>
      <c r="S54" s="64">
        <v>5</v>
      </c>
      <c r="T54" t="s">
        <v>149</v>
      </c>
      <c r="U54" s="47" t="s">
        <v>146</v>
      </c>
      <c r="W54" s="64">
        <v>5</v>
      </c>
      <c r="X54" t="s">
        <v>149</v>
      </c>
      <c r="Y54" s="47" t="s">
        <v>146</v>
      </c>
      <c r="AA54" s="64">
        <v>5</v>
      </c>
      <c r="AB54" t="s">
        <v>149</v>
      </c>
      <c r="AC54" s="47" t="s">
        <v>146</v>
      </c>
    </row>
    <row r="55" spans="1:29" x14ac:dyDescent="0.25">
      <c r="A55" s="64" t="s">
        <v>12</v>
      </c>
      <c r="B55" s="64" t="s">
        <v>12</v>
      </c>
      <c r="C55" s="64" t="s">
        <v>14</v>
      </c>
      <c r="D55" s="72" t="s">
        <v>12</v>
      </c>
      <c r="E55" s="65" t="str">
        <f t="shared" si="0"/>
        <v>BBDB</v>
      </c>
      <c r="G55" s="64">
        <v>4.8212530783391987</v>
      </c>
      <c r="H55" t="s">
        <v>149</v>
      </c>
      <c r="I55" s="47" t="s">
        <v>146</v>
      </c>
      <c r="K55" s="64">
        <v>5</v>
      </c>
      <c r="L55" t="s">
        <v>149</v>
      </c>
      <c r="M55" s="47" t="s">
        <v>146</v>
      </c>
      <c r="O55" s="64">
        <v>5</v>
      </c>
      <c r="P55" t="s">
        <v>149</v>
      </c>
      <c r="Q55" s="47" t="s">
        <v>146</v>
      </c>
      <c r="S55" s="64">
        <v>4.8212530783391987</v>
      </c>
      <c r="T55" t="s">
        <v>149</v>
      </c>
      <c r="U55" s="47" t="s">
        <v>146</v>
      </c>
      <c r="W55" s="64">
        <v>5</v>
      </c>
      <c r="X55" t="s">
        <v>149</v>
      </c>
      <c r="Y55" s="47" t="s">
        <v>146</v>
      </c>
      <c r="AA55" s="64">
        <v>5</v>
      </c>
      <c r="AB55" t="s">
        <v>149</v>
      </c>
      <c r="AC55" s="47" t="s">
        <v>146</v>
      </c>
    </row>
    <row r="56" spans="1:29" x14ac:dyDescent="0.25">
      <c r="A56" s="64" t="s">
        <v>12</v>
      </c>
      <c r="B56" s="64" t="s">
        <v>12</v>
      </c>
      <c r="C56" s="64" t="s">
        <v>14</v>
      </c>
      <c r="D56" s="72" t="s">
        <v>13</v>
      </c>
      <c r="E56" s="65" t="str">
        <f t="shared" si="0"/>
        <v>BBDC</v>
      </c>
      <c r="G56" s="64">
        <v>4.569323441926608</v>
      </c>
      <c r="H56" t="s">
        <v>149</v>
      </c>
      <c r="I56" s="47" t="s">
        <v>146</v>
      </c>
      <c r="K56" s="64">
        <v>5</v>
      </c>
      <c r="L56" t="s">
        <v>149</v>
      </c>
      <c r="M56" s="47" t="s">
        <v>146</v>
      </c>
      <c r="O56" s="64">
        <v>5</v>
      </c>
      <c r="P56" t="s">
        <v>149</v>
      </c>
      <c r="Q56" s="47" t="s">
        <v>146</v>
      </c>
      <c r="S56" s="64">
        <v>4.569323441926608</v>
      </c>
      <c r="T56" t="s">
        <v>149</v>
      </c>
      <c r="U56" s="47" t="s">
        <v>146</v>
      </c>
      <c r="W56" s="64">
        <v>5</v>
      </c>
      <c r="X56" t="s">
        <v>149</v>
      </c>
      <c r="Y56" s="47" t="s">
        <v>146</v>
      </c>
      <c r="AA56" s="64">
        <v>5</v>
      </c>
      <c r="AB56" t="s">
        <v>149</v>
      </c>
      <c r="AC56" s="47" t="s">
        <v>146</v>
      </c>
    </row>
    <row r="57" spans="1:29" x14ac:dyDescent="0.25">
      <c r="A57" s="64" t="s">
        <v>12</v>
      </c>
      <c r="B57" s="64" t="s">
        <v>13</v>
      </c>
      <c r="C57" s="64" t="s">
        <v>11</v>
      </c>
      <c r="D57" s="72" t="s">
        <v>11</v>
      </c>
      <c r="E57" s="65" t="str">
        <f t="shared" si="0"/>
        <v>BCAA</v>
      </c>
      <c r="G57" s="64">
        <v>7</v>
      </c>
      <c r="H57" t="s">
        <v>150</v>
      </c>
      <c r="I57" s="47" t="s">
        <v>151</v>
      </c>
      <c r="K57" s="64">
        <v>7</v>
      </c>
      <c r="L57" t="s">
        <v>150</v>
      </c>
      <c r="M57" s="47" t="s">
        <v>151</v>
      </c>
      <c r="O57" s="64">
        <v>8</v>
      </c>
      <c r="P57" t="s">
        <v>145</v>
      </c>
      <c r="Q57" s="47" t="s">
        <v>146</v>
      </c>
      <c r="S57" s="64">
        <v>7</v>
      </c>
      <c r="T57" t="s">
        <v>150</v>
      </c>
      <c r="U57" s="47" t="s">
        <v>127</v>
      </c>
      <c r="W57" s="64">
        <v>7</v>
      </c>
      <c r="X57" t="s">
        <v>150</v>
      </c>
      <c r="Y57" s="47" t="s">
        <v>127</v>
      </c>
      <c r="AA57" s="64">
        <v>8</v>
      </c>
      <c r="AB57" t="s">
        <v>145</v>
      </c>
      <c r="AC57" s="47" t="s">
        <v>146</v>
      </c>
    </row>
    <row r="58" spans="1:29" x14ac:dyDescent="0.25">
      <c r="A58" s="64" t="s">
        <v>12</v>
      </c>
      <c r="B58" s="64" t="s">
        <v>13</v>
      </c>
      <c r="C58" s="64" t="s">
        <v>11</v>
      </c>
      <c r="D58" s="72" t="s">
        <v>12</v>
      </c>
      <c r="E58" s="65" t="str">
        <f t="shared" si="0"/>
        <v>BCAB</v>
      </c>
      <c r="G58" s="64">
        <v>7</v>
      </c>
      <c r="H58" t="s">
        <v>150</v>
      </c>
      <c r="I58" s="47" t="s">
        <v>151</v>
      </c>
      <c r="K58" s="64">
        <v>7</v>
      </c>
      <c r="L58" t="s">
        <v>150</v>
      </c>
      <c r="M58" s="47" t="s">
        <v>151</v>
      </c>
      <c r="O58" s="64">
        <v>8</v>
      </c>
      <c r="P58" t="s">
        <v>145</v>
      </c>
      <c r="Q58" s="47" t="s">
        <v>146</v>
      </c>
      <c r="S58" s="64">
        <v>7</v>
      </c>
      <c r="T58" t="s">
        <v>150</v>
      </c>
      <c r="U58" s="47" t="s">
        <v>127</v>
      </c>
      <c r="W58" s="64">
        <v>7</v>
      </c>
      <c r="X58" t="s">
        <v>150</v>
      </c>
      <c r="Y58" s="47" t="s">
        <v>127</v>
      </c>
      <c r="AA58" s="64">
        <v>8</v>
      </c>
      <c r="AB58" t="s">
        <v>145</v>
      </c>
      <c r="AC58" s="47" t="s">
        <v>146</v>
      </c>
    </row>
    <row r="59" spans="1:29" x14ac:dyDescent="0.25">
      <c r="A59" s="64" t="s">
        <v>12</v>
      </c>
      <c r="B59" s="64" t="s">
        <v>13</v>
      </c>
      <c r="C59" s="64" t="s">
        <v>11</v>
      </c>
      <c r="D59" s="72" t="s">
        <v>13</v>
      </c>
      <c r="E59" s="65" t="str">
        <f t="shared" si="0"/>
        <v>BCAC</v>
      </c>
      <c r="G59" s="64">
        <v>7</v>
      </c>
      <c r="H59" t="s">
        <v>150</v>
      </c>
      <c r="I59" s="47" t="s">
        <v>151</v>
      </c>
      <c r="K59" s="64">
        <v>7</v>
      </c>
      <c r="L59" t="s">
        <v>150</v>
      </c>
      <c r="M59" s="47" t="s">
        <v>151</v>
      </c>
      <c r="O59" s="64">
        <v>8</v>
      </c>
      <c r="P59" t="s">
        <v>145</v>
      </c>
      <c r="Q59" s="47" t="s">
        <v>146</v>
      </c>
      <c r="S59" s="64">
        <v>7</v>
      </c>
      <c r="T59" t="s">
        <v>150</v>
      </c>
      <c r="U59" s="47" t="s">
        <v>129</v>
      </c>
      <c r="W59" s="64">
        <v>7</v>
      </c>
      <c r="X59" t="s">
        <v>150</v>
      </c>
      <c r="Y59" s="47" t="s">
        <v>129</v>
      </c>
      <c r="AA59" s="64">
        <v>8</v>
      </c>
      <c r="AB59" t="s">
        <v>145</v>
      </c>
      <c r="AC59" s="47" t="s">
        <v>146</v>
      </c>
    </row>
    <row r="60" spans="1:29" x14ac:dyDescent="0.25">
      <c r="A60" s="64" t="s">
        <v>12</v>
      </c>
      <c r="B60" s="64" t="s">
        <v>13</v>
      </c>
      <c r="C60" s="64" t="s">
        <v>12</v>
      </c>
      <c r="D60" s="72" t="s">
        <v>11</v>
      </c>
      <c r="E60" s="65" t="str">
        <f t="shared" si="0"/>
        <v>BCBA</v>
      </c>
      <c r="G60" s="64">
        <v>7</v>
      </c>
      <c r="H60" t="s">
        <v>150</v>
      </c>
      <c r="I60" s="47" t="s">
        <v>151</v>
      </c>
      <c r="K60" s="64">
        <v>7</v>
      </c>
      <c r="L60" t="s">
        <v>150</v>
      </c>
      <c r="M60" s="47" t="s">
        <v>151</v>
      </c>
      <c r="O60" s="64">
        <v>8</v>
      </c>
      <c r="P60" t="s">
        <v>145</v>
      </c>
      <c r="Q60" s="47" t="s">
        <v>146</v>
      </c>
      <c r="S60" s="64">
        <v>7</v>
      </c>
      <c r="T60" t="s">
        <v>150</v>
      </c>
      <c r="U60" s="47" t="s">
        <v>127</v>
      </c>
      <c r="W60" s="64">
        <v>7</v>
      </c>
      <c r="X60" t="s">
        <v>150</v>
      </c>
      <c r="Y60" s="47" t="s">
        <v>127</v>
      </c>
      <c r="AA60" s="64">
        <v>8</v>
      </c>
      <c r="AB60" t="s">
        <v>145</v>
      </c>
      <c r="AC60" s="47" t="s">
        <v>146</v>
      </c>
    </row>
    <row r="61" spans="1:29" x14ac:dyDescent="0.25">
      <c r="A61" s="64" t="s">
        <v>12</v>
      </c>
      <c r="B61" s="64" t="s">
        <v>13</v>
      </c>
      <c r="C61" s="64" t="s">
        <v>12</v>
      </c>
      <c r="D61" s="72" t="s">
        <v>12</v>
      </c>
      <c r="E61" s="65" t="str">
        <f t="shared" si="0"/>
        <v>BCBB</v>
      </c>
      <c r="G61" s="64">
        <v>7</v>
      </c>
      <c r="H61" t="s">
        <v>150</v>
      </c>
      <c r="I61" s="47" t="s">
        <v>151</v>
      </c>
      <c r="K61" s="64">
        <v>7</v>
      </c>
      <c r="L61" t="s">
        <v>150</v>
      </c>
      <c r="M61" s="47" t="s">
        <v>151</v>
      </c>
      <c r="O61" s="64">
        <v>8</v>
      </c>
      <c r="P61" t="s">
        <v>145</v>
      </c>
      <c r="Q61" s="47" t="s">
        <v>146</v>
      </c>
      <c r="S61" s="64">
        <v>7</v>
      </c>
      <c r="T61" t="s">
        <v>150</v>
      </c>
      <c r="U61" s="47" t="s">
        <v>127</v>
      </c>
      <c r="W61" s="64">
        <v>7</v>
      </c>
      <c r="X61" t="s">
        <v>150</v>
      </c>
      <c r="Y61" s="47" t="s">
        <v>127</v>
      </c>
      <c r="AA61" s="64">
        <v>8</v>
      </c>
      <c r="AB61" t="s">
        <v>145</v>
      </c>
      <c r="AC61" s="47" t="s">
        <v>146</v>
      </c>
    </row>
    <row r="62" spans="1:29" x14ac:dyDescent="0.25">
      <c r="A62" s="64" t="s">
        <v>12</v>
      </c>
      <c r="B62" s="64" t="s">
        <v>13</v>
      </c>
      <c r="C62" s="64" t="s">
        <v>12</v>
      </c>
      <c r="D62" s="72" t="s">
        <v>13</v>
      </c>
      <c r="E62" s="65" t="str">
        <f t="shared" si="0"/>
        <v>BCBC</v>
      </c>
      <c r="G62" s="64">
        <v>7</v>
      </c>
      <c r="H62" t="s">
        <v>150</v>
      </c>
      <c r="I62" s="47" t="s">
        <v>129</v>
      </c>
      <c r="K62" s="64">
        <v>7</v>
      </c>
      <c r="L62" t="s">
        <v>150</v>
      </c>
      <c r="M62" s="47" t="s">
        <v>151</v>
      </c>
      <c r="O62" s="64">
        <v>8</v>
      </c>
      <c r="P62" t="s">
        <v>145</v>
      </c>
      <c r="Q62" s="47" t="s">
        <v>146</v>
      </c>
      <c r="S62" s="64">
        <v>7</v>
      </c>
      <c r="T62" t="s">
        <v>150</v>
      </c>
      <c r="U62" s="47" t="s">
        <v>129</v>
      </c>
      <c r="W62" s="64">
        <v>7</v>
      </c>
      <c r="X62" t="s">
        <v>150</v>
      </c>
      <c r="Y62" s="47" t="s">
        <v>129</v>
      </c>
      <c r="AA62" s="64">
        <v>8</v>
      </c>
      <c r="AB62" t="s">
        <v>145</v>
      </c>
      <c r="AC62" s="47" t="s">
        <v>146</v>
      </c>
    </row>
    <row r="63" spans="1:29" x14ac:dyDescent="0.25">
      <c r="A63" s="64" t="s">
        <v>12</v>
      </c>
      <c r="B63" s="64" t="s">
        <v>13</v>
      </c>
      <c r="C63" s="64" t="s">
        <v>13</v>
      </c>
      <c r="D63" s="72" t="s">
        <v>11</v>
      </c>
      <c r="E63" s="65" t="str">
        <f t="shared" si="0"/>
        <v>BCCA</v>
      </c>
      <c r="G63" s="64">
        <v>5</v>
      </c>
      <c r="H63" t="s">
        <v>149</v>
      </c>
      <c r="I63" s="47" t="s">
        <v>146</v>
      </c>
      <c r="K63" s="64">
        <v>6</v>
      </c>
      <c r="L63" t="s">
        <v>147</v>
      </c>
      <c r="M63" s="47" t="s">
        <v>136</v>
      </c>
      <c r="O63" s="64">
        <v>6</v>
      </c>
      <c r="P63" t="s">
        <v>147</v>
      </c>
      <c r="Q63" s="47" t="s">
        <v>136</v>
      </c>
      <c r="S63" s="64">
        <v>5</v>
      </c>
      <c r="T63" t="s">
        <v>149</v>
      </c>
      <c r="U63" s="47" t="s">
        <v>146</v>
      </c>
      <c r="W63" s="64">
        <v>6</v>
      </c>
      <c r="X63" t="s">
        <v>147</v>
      </c>
      <c r="Y63" s="47" t="s">
        <v>148</v>
      </c>
      <c r="AA63" s="64">
        <v>6</v>
      </c>
      <c r="AB63" t="s">
        <v>147</v>
      </c>
      <c r="AC63" s="47" t="s">
        <v>148</v>
      </c>
    </row>
    <row r="64" spans="1:29" x14ac:dyDescent="0.25">
      <c r="A64" s="64" t="s">
        <v>12</v>
      </c>
      <c r="B64" s="64" t="s">
        <v>13</v>
      </c>
      <c r="C64" s="64" t="s">
        <v>13</v>
      </c>
      <c r="D64" s="72" t="s">
        <v>12</v>
      </c>
      <c r="E64" s="65" t="str">
        <f t="shared" si="0"/>
        <v>BCCB</v>
      </c>
      <c r="G64" s="64">
        <v>4.8212530783391987</v>
      </c>
      <c r="H64" t="s">
        <v>149</v>
      </c>
      <c r="I64" s="47" t="s">
        <v>146</v>
      </c>
      <c r="K64" s="64">
        <v>6</v>
      </c>
      <c r="L64" t="s">
        <v>147</v>
      </c>
      <c r="M64" s="47" t="s">
        <v>148</v>
      </c>
      <c r="O64" s="64">
        <v>6</v>
      </c>
      <c r="P64" t="s">
        <v>147</v>
      </c>
      <c r="Q64" s="47" t="s">
        <v>148</v>
      </c>
      <c r="S64" s="64">
        <v>4.8212530783391987</v>
      </c>
      <c r="T64" t="s">
        <v>149</v>
      </c>
      <c r="U64" s="47" t="s">
        <v>146</v>
      </c>
      <c r="W64" s="64">
        <v>6</v>
      </c>
      <c r="X64" t="s">
        <v>147</v>
      </c>
      <c r="Y64" s="47" t="s">
        <v>148</v>
      </c>
      <c r="AA64" s="64">
        <v>6</v>
      </c>
      <c r="AB64" t="s">
        <v>147</v>
      </c>
      <c r="AC64" s="47" t="s">
        <v>148</v>
      </c>
    </row>
    <row r="65" spans="1:29" x14ac:dyDescent="0.25">
      <c r="A65" s="64" t="s">
        <v>12</v>
      </c>
      <c r="B65" s="64" t="s">
        <v>13</v>
      </c>
      <c r="C65" s="64" t="s">
        <v>13</v>
      </c>
      <c r="D65" s="72" t="s">
        <v>13</v>
      </c>
      <c r="E65" s="65" t="str">
        <f t="shared" si="0"/>
        <v>BCCC</v>
      </c>
      <c r="G65" s="64">
        <v>4.569323441926608</v>
      </c>
      <c r="H65" t="s">
        <v>149</v>
      </c>
      <c r="I65" s="47" t="s">
        <v>146</v>
      </c>
      <c r="K65" s="64">
        <v>6</v>
      </c>
      <c r="L65" t="s">
        <v>147</v>
      </c>
      <c r="M65" s="47" t="s">
        <v>148</v>
      </c>
      <c r="O65" s="64">
        <v>6</v>
      </c>
      <c r="P65" t="s">
        <v>147</v>
      </c>
      <c r="Q65" s="47" t="s">
        <v>148</v>
      </c>
      <c r="S65" s="64">
        <v>4.569323441926608</v>
      </c>
      <c r="T65" t="s">
        <v>149</v>
      </c>
      <c r="U65" s="47" t="s">
        <v>146</v>
      </c>
      <c r="W65" s="64">
        <v>6</v>
      </c>
      <c r="X65" t="s">
        <v>147</v>
      </c>
      <c r="Y65" s="47" t="s">
        <v>148</v>
      </c>
      <c r="AA65" s="64">
        <v>6</v>
      </c>
      <c r="AB65" t="s">
        <v>147</v>
      </c>
      <c r="AC65" s="47" t="s">
        <v>148</v>
      </c>
    </row>
    <row r="66" spans="1:29" x14ac:dyDescent="0.25">
      <c r="A66" s="64" t="s">
        <v>12</v>
      </c>
      <c r="B66" s="64" t="s">
        <v>13</v>
      </c>
      <c r="C66" s="64" t="s">
        <v>14</v>
      </c>
      <c r="D66" s="72" t="s">
        <v>11</v>
      </c>
      <c r="E66" s="65" t="str">
        <f t="shared" si="0"/>
        <v>BCDA</v>
      </c>
      <c r="G66" s="64">
        <v>5</v>
      </c>
      <c r="H66" t="s">
        <v>149</v>
      </c>
      <c r="I66" s="47" t="s">
        <v>146</v>
      </c>
      <c r="K66" s="64">
        <v>5</v>
      </c>
      <c r="L66" t="s">
        <v>149</v>
      </c>
      <c r="M66" s="47" t="s">
        <v>146</v>
      </c>
      <c r="O66" s="64">
        <v>5</v>
      </c>
      <c r="P66" t="s">
        <v>149</v>
      </c>
      <c r="Q66" s="47" t="s">
        <v>146</v>
      </c>
      <c r="S66" s="64">
        <v>5</v>
      </c>
      <c r="T66" t="s">
        <v>149</v>
      </c>
      <c r="U66" s="47" t="s">
        <v>146</v>
      </c>
      <c r="W66" s="64">
        <v>5</v>
      </c>
      <c r="X66" t="s">
        <v>149</v>
      </c>
      <c r="Y66" s="47" t="s">
        <v>146</v>
      </c>
      <c r="AA66" s="64">
        <v>5</v>
      </c>
      <c r="AB66" t="s">
        <v>149</v>
      </c>
      <c r="AC66" s="47" t="s">
        <v>146</v>
      </c>
    </row>
    <row r="67" spans="1:29" x14ac:dyDescent="0.25">
      <c r="A67" s="64" t="s">
        <v>12</v>
      </c>
      <c r="B67" s="64" t="s">
        <v>13</v>
      </c>
      <c r="C67" s="64" t="s">
        <v>14</v>
      </c>
      <c r="D67" s="72" t="s">
        <v>12</v>
      </c>
      <c r="E67" s="65" t="str">
        <f t="shared" si="0"/>
        <v>BCDB</v>
      </c>
      <c r="G67" s="64">
        <v>4.8212530783391987</v>
      </c>
      <c r="H67" t="s">
        <v>149</v>
      </c>
      <c r="I67" s="47" t="s">
        <v>146</v>
      </c>
      <c r="K67" s="64">
        <v>5</v>
      </c>
      <c r="L67" t="s">
        <v>149</v>
      </c>
      <c r="M67" s="47" t="s">
        <v>146</v>
      </c>
      <c r="O67" s="64">
        <v>5</v>
      </c>
      <c r="P67" t="s">
        <v>149</v>
      </c>
      <c r="Q67" s="47" t="s">
        <v>146</v>
      </c>
      <c r="S67" s="64">
        <v>4.8212530783391987</v>
      </c>
      <c r="T67" t="s">
        <v>149</v>
      </c>
      <c r="U67" s="47" t="s">
        <v>146</v>
      </c>
      <c r="W67" s="64">
        <v>5</v>
      </c>
      <c r="X67" t="s">
        <v>149</v>
      </c>
      <c r="Y67" s="47" t="s">
        <v>146</v>
      </c>
      <c r="AA67" s="64">
        <v>5</v>
      </c>
      <c r="AB67" t="s">
        <v>149</v>
      </c>
      <c r="AC67" s="47" t="s">
        <v>146</v>
      </c>
    </row>
    <row r="68" spans="1:29" x14ac:dyDescent="0.25">
      <c r="A68" s="64" t="s">
        <v>12</v>
      </c>
      <c r="B68" s="64" t="s">
        <v>13</v>
      </c>
      <c r="C68" s="64" t="s">
        <v>14</v>
      </c>
      <c r="D68" s="72" t="s">
        <v>13</v>
      </c>
      <c r="E68" s="65" t="str">
        <f t="shared" ref="E68:E131" si="1">A68&amp;B68&amp;C68&amp;D68</f>
        <v>BCDC</v>
      </c>
      <c r="G68" s="64">
        <v>4.569323441926608</v>
      </c>
      <c r="H68" t="s">
        <v>149</v>
      </c>
      <c r="I68" s="47" t="s">
        <v>146</v>
      </c>
      <c r="K68" s="64">
        <v>5</v>
      </c>
      <c r="L68" t="s">
        <v>149</v>
      </c>
      <c r="M68" s="47" t="s">
        <v>146</v>
      </c>
      <c r="O68" s="64">
        <v>5</v>
      </c>
      <c r="P68" t="s">
        <v>149</v>
      </c>
      <c r="Q68" s="47" t="s">
        <v>146</v>
      </c>
      <c r="S68" s="64">
        <v>4.569323441926608</v>
      </c>
      <c r="T68" t="s">
        <v>149</v>
      </c>
      <c r="U68" s="47" t="s">
        <v>146</v>
      </c>
      <c r="W68" s="64">
        <v>5</v>
      </c>
      <c r="X68" t="s">
        <v>149</v>
      </c>
      <c r="Y68" s="47" t="s">
        <v>146</v>
      </c>
      <c r="AA68" s="64">
        <v>5</v>
      </c>
      <c r="AB68" t="s">
        <v>149</v>
      </c>
      <c r="AC68" s="47" t="s">
        <v>146</v>
      </c>
    </row>
    <row r="69" spans="1:29" x14ac:dyDescent="0.25">
      <c r="A69" s="64" t="s">
        <v>12</v>
      </c>
      <c r="B69" s="64" t="s">
        <v>14</v>
      </c>
      <c r="C69" s="64" t="s">
        <v>11</v>
      </c>
      <c r="D69" s="72" t="s">
        <v>11</v>
      </c>
      <c r="E69" s="65" t="str">
        <f t="shared" si="1"/>
        <v>BDAA</v>
      </c>
      <c r="G69" s="64">
        <v>7</v>
      </c>
      <c r="H69" t="s">
        <v>150</v>
      </c>
      <c r="I69" s="47" t="s">
        <v>151</v>
      </c>
      <c r="K69" s="64">
        <v>7</v>
      </c>
      <c r="L69" t="s">
        <v>150</v>
      </c>
      <c r="M69" s="47" t="s">
        <v>151</v>
      </c>
      <c r="O69" s="64">
        <v>8</v>
      </c>
      <c r="P69" t="s">
        <v>145</v>
      </c>
      <c r="Q69" s="47" t="s">
        <v>146</v>
      </c>
      <c r="S69" s="64">
        <v>7</v>
      </c>
      <c r="T69" t="s">
        <v>150</v>
      </c>
      <c r="U69" s="47" t="s">
        <v>127</v>
      </c>
      <c r="W69" s="64">
        <v>7</v>
      </c>
      <c r="X69" t="s">
        <v>150</v>
      </c>
      <c r="Y69" s="47" t="s">
        <v>127</v>
      </c>
      <c r="AA69" s="64">
        <v>8</v>
      </c>
      <c r="AB69" t="s">
        <v>145</v>
      </c>
      <c r="AC69" s="47" t="s">
        <v>146</v>
      </c>
    </row>
    <row r="70" spans="1:29" x14ac:dyDescent="0.25">
      <c r="A70" s="64" t="s">
        <v>12</v>
      </c>
      <c r="B70" s="64" t="s">
        <v>14</v>
      </c>
      <c r="C70" s="64" t="s">
        <v>11</v>
      </c>
      <c r="D70" s="72" t="s">
        <v>12</v>
      </c>
      <c r="E70" s="65" t="str">
        <f t="shared" si="1"/>
        <v>BDAB</v>
      </c>
      <c r="G70" s="64">
        <v>7</v>
      </c>
      <c r="H70" t="s">
        <v>150</v>
      </c>
      <c r="I70" s="47" t="s">
        <v>151</v>
      </c>
      <c r="K70" s="64">
        <v>7</v>
      </c>
      <c r="L70" t="s">
        <v>150</v>
      </c>
      <c r="M70" s="47" t="s">
        <v>151</v>
      </c>
      <c r="O70" s="64">
        <v>8</v>
      </c>
      <c r="P70" t="s">
        <v>145</v>
      </c>
      <c r="Q70" s="47" t="s">
        <v>146</v>
      </c>
      <c r="S70" s="64">
        <v>7</v>
      </c>
      <c r="T70" t="s">
        <v>150</v>
      </c>
      <c r="U70" s="47" t="s">
        <v>127</v>
      </c>
      <c r="W70" s="64">
        <v>7</v>
      </c>
      <c r="X70" t="s">
        <v>150</v>
      </c>
      <c r="Y70" s="47" t="s">
        <v>127</v>
      </c>
      <c r="AA70" s="64">
        <v>8</v>
      </c>
      <c r="AB70" t="s">
        <v>145</v>
      </c>
      <c r="AC70" s="47" t="s">
        <v>146</v>
      </c>
    </row>
    <row r="71" spans="1:29" x14ac:dyDescent="0.25">
      <c r="A71" s="64" t="s">
        <v>12</v>
      </c>
      <c r="B71" s="64" t="s">
        <v>14</v>
      </c>
      <c r="C71" s="64" t="s">
        <v>11</v>
      </c>
      <c r="D71" s="72" t="s">
        <v>13</v>
      </c>
      <c r="E71" s="65" t="str">
        <f t="shared" si="1"/>
        <v>BDAC</v>
      </c>
      <c r="G71" s="64">
        <v>7</v>
      </c>
      <c r="H71" t="s">
        <v>150</v>
      </c>
      <c r="I71" s="47" t="s">
        <v>151</v>
      </c>
      <c r="K71" s="64">
        <v>7</v>
      </c>
      <c r="L71" t="s">
        <v>150</v>
      </c>
      <c r="M71" s="47" t="s">
        <v>151</v>
      </c>
      <c r="O71" s="64">
        <v>8</v>
      </c>
      <c r="P71" t="s">
        <v>145</v>
      </c>
      <c r="Q71" s="47" t="s">
        <v>146</v>
      </c>
      <c r="S71" s="64">
        <v>7</v>
      </c>
      <c r="T71" t="s">
        <v>150</v>
      </c>
      <c r="U71" s="47" t="s">
        <v>129</v>
      </c>
      <c r="W71" s="64">
        <v>7</v>
      </c>
      <c r="X71" t="s">
        <v>150</v>
      </c>
      <c r="Y71" s="47" t="s">
        <v>129</v>
      </c>
      <c r="AA71" s="64">
        <v>8</v>
      </c>
      <c r="AB71" t="s">
        <v>145</v>
      </c>
      <c r="AC71" s="47" t="s">
        <v>146</v>
      </c>
    </row>
    <row r="72" spans="1:29" x14ac:dyDescent="0.25">
      <c r="A72" s="64" t="s">
        <v>12</v>
      </c>
      <c r="B72" s="64" t="s">
        <v>14</v>
      </c>
      <c r="C72" s="64" t="s">
        <v>12</v>
      </c>
      <c r="D72" s="72" t="s">
        <v>11</v>
      </c>
      <c r="E72" s="65" t="str">
        <f t="shared" si="1"/>
        <v>BDBA</v>
      </c>
      <c r="G72" s="64">
        <v>7</v>
      </c>
      <c r="H72" t="s">
        <v>150</v>
      </c>
      <c r="I72" s="47" t="s">
        <v>151</v>
      </c>
      <c r="K72" s="64">
        <v>7</v>
      </c>
      <c r="L72" t="s">
        <v>150</v>
      </c>
      <c r="M72" s="47" t="s">
        <v>151</v>
      </c>
      <c r="O72" s="64">
        <v>8</v>
      </c>
      <c r="P72" t="s">
        <v>145</v>
      </c>
      <c r="Q72" s="47" t="s">
        <v>146</v>
      </c>
      <c r="S72" s="64">
        <v>7</v>
      </c>
      <c r="T72" t="s">
        <v>150</v>
      </c>
      <c r="U72" s="47" t="s">
        <v>127</v>
      </c>
      <c r="W72" s="64">
        <v>7</v>
      </c>
      <c r="X72" t="s">
        <v>150</v>
      </c>
      <c r="Y72" s="47" t="s">
        <v>127</v>
      </c>
      <c r="AA72" s="64">
        <v>8</v>
      </c>
      <c r="AB72" t="s">
        <v>145</v>
      </c>
      <c r="AC72" s="47" t="s">
        <v>146</v>
      </c>
    </row>
    <row r="73" spans="1:29" x14ac:dyDescent="0.25">
      <c r="A73" s="64" t="s">
        <v>12</v>
      </c>
      <c r="B73" s="64" t="s">
        <v>14</v>
      </c>
      <c r="C73" s="64" t="s">
        <v>12</v>
      </c>
      <c r="D73" s="72" t="s">
        <v>12</v>
      </c>
      <c r="E73" s="65" t="str">
        <f t="shared" si="1"/>
        <v>BDBB</v>
      </c>
      <c r="G73" s="64">
        <v>7</v>
      </c>
      <c r="H73" t="s">
        <v>150</v>
      </c>
      <c r="I73" s="47" t="s">
        <v>151</v>
      </c>
      <c r="K73" s="64">
        <v>7</v>
      </c>
      <c r="L73" t="s">
        <v>150</v>
      </c>
      <c r="M73" s="47" t="s">
        <v>151</v>
      </c>
      <c r="O73" s="64">
        <v>8</v>
      </c>
      <c r="P73" t="s">
        <v>145</v>
      </c>
      <c r="Q73" s="47" t="s">
        <v>146</v>
      </c>
      <c r="S73" s="64">
        <v>7</v>
      </c>
      <c r="T73" t="s">
        <v>150</v>
      </c>
      <c r="U73" s="47" t="s">
        <v>127</v>
      </c>
      <c r="W73" s="64">
        <v>7</v>
      </c>
      <c r="X73" t="s">
        <v>150</v>
      </c>
      <c r="Y73" s="47" t="s">
        <v>127</v>
      </c>
      <c r="AA73" s="64">
        <v>8</v>
      </c>
      <c r="AB73" t="s">
        <v>145</v>
      </c>
      <c r="AC73" s="47" t="s">
        <v>146</v>
      </c>
    </row>
    <row r="74" spans="1:29" x14ac:dyDescent="0.25">
      <c r="A74" s="64" t="s">
        <v>12</v>
      </c>
      <c r="B74" s="64" t="s">
        <v>14</v>
      </c>
      <c r="C74" s="64" t="s">
        <v>12</v>
      </c>
      <c r="D74" s="72" t="s">
        <v>13</v>
      </c>
      <c r="E74" s="65" t="str">
        <f t="shared" si="1"/>
        <v>BDBC</v>
      </c>
      <c r="G74" s="64">
        <v>7</v>
      </c>
      <c r="H74" t="s">
        <v>150</v>
      </c>
      <c r="I74" s="47" t="s">
        <v>129</v>
      </c>
      <c r="K74" s="64">
        <v>7</v>
      </c>
      <c r="L74" t="s">
        <v>150</v>
      </c>
      <c r="M74" s="47" t="s">
        <v>151</v>
      </c>
      <c r="O74" s="64">
        <v>8</v>
      </c>
      <c r="P74" t="s">
        <v>145</v>
      </c>
      <c r="Q74" s="47" t="s">
        <v>146</v>
      </c>
      <c r="S74" s="64">
        <v>7</v>
      </c>
      <c r="T74" t="s">
        <v>150</v>
      </c>
      <c r="U74" s="47" t="s">
        <v>129</v>
      </c>
      <c r="W74" s="64">
        <v>7</v>
      </c>
      <c r="X74" t="s">
        <v>150</v>
      </c>
      <c r="Y74" s="47" t="s">
        <v>129</v>
      </c>
      <c r="AA74" s="64">
        <v>8</v>
      </c>
      <c r="AB74" t="s">
        <v>145</v>
      </c>
      <c r="AC74" s="47" t="s">
        <v>146</v>
      </c>
    </row>
    <row r="75" spans="1:29" x14ac:dyDescent="0.25">
      <c r="A75" s="64" t="s">
        <v>12</v>
      </c>
      <c r="B75" s="64" t="s">
        <v>14</v>
      </c>
      <c r="C75" s="64" t="s">
        <v>13</v>
      </c>
      <c r="D75" s="72" t="s">
        <v>11</v>
      </c>
      <c r="E75" s="65" t="str">
        <f t="shared" si="1"/>
        <v>BDCA</v>
      </c>
      <c r="G75" s="64">
        <v>5</v>
      </c>
      <c r="H75" t="s">
        <v>149</v>
      </c>
      <c r="I75" s="47" t="s">
        <v>146</v>
      </c>
      <c r="K75" s="64">
        <v>5</v>
      </c>
      <c r="L75" t="s">
        <v>149</v>
      </c>
      <c r="M75" s="47" t="s">
        <v>146</v>
      </c>
      <c r="O75" s="64">
        <v>6</v>
      </c>
      <c r="P75" t="s">
        <v>147</v>
      </c>
      <c r="Q75" s="47" t="s">
        <v>136</v>
      </c>
      <c r="S75" s="64">
        <v>5</v>
      </c>
      <c r="T75" t="s">
        <v>149</v>
      </c>
      <c r="U75" s="47" t="s">
        <v>146</v>
      </c>
      <c r="W75" s="64">
        <v>5</v>
      </c>
      <c r="X75" t="s">
        <v>149</v>
      </c>
      <c r="Y75" s="47" t="s">
        <v>146</v>
      </c>
      <c r="AA75" s="64">
        <v>6</v>
      </c>
      <c r="AB75" t="s">
        <v>147</v>
      </c>
      <c r="AC75" s="47" t="s">
        <v>148</v>
      </c>
    </row>
    <row r="76" spans="1:29" x14ac:dyDescent="0.25">
      <c r="A76" s="64" t="s">
        <v>12</v>
      </c>
      <c r="B76" s="64" t="s">
        <v>14</v>
      </c>
      <c r="C76" s="64" t="s">
        <v>13</v>
      </c>
      <c r="D76" s="72" t="s">
        <v>12</v>
      </c>
      <c r="E76" s="65" t="str">
        <f t="shared" si="1"/>
        <v>BDCB</v>
      </c>
      <c r="G76" s="64">
        <v>4.8212530783391987</v>
      </c>
      <c r="H76" t="s">
        <v>149</v>
      </c>
      <c r="I76" s="47" t="s">
        <v>146</v>
      </c>
      <c r="K76" s="64">
        <v>4.8212530783391987</v>
      </c>
      <c r="L76" t="s">
        <v>149</v>
      </c>
      <c r="M76" s="47" t="s">
        <v>146</v>
      </c>
      <c r="O76" s="64">
        <v>5.8212530783391996</v>
      </c>
      <c r="P76" t="s">
        <v>149</v>
      </c>
      <c r="Q76" s="47" t="s">
        <v>146</v>
      </c>
      <c r="S76" s="64">
        <v>4.8212530783391987</v>
      </c>
      <c r="T76" t="s">
        <v>149</v>
      </c>
      <c r="U76" s="47" t="s">
        <v>146</v>
      </c>
      <c r="W76" s="64">
        <v>4.8212530783391987</v>
      </c>
      <c r="X76" t="s">
        <v>149</v>
      </c>
      <c r="Y76" s="47" t="s">
        <v>146</v>
      </c>
      <c r="AA76" s="64">
        <v>5.8212530783391996</v>
      </c>
      <c r="AB76" t="s">
        <v>149</v>
      </c>
      <c r="AC76" s="47" t="s">
        <v>146</v>
      </c>
    </row>
    <row r="77" spans="1:29" x14ac:dyDescent="0.25">
      <c r="A77" s="64" t="s">
        <v>12</v>
      </c>
      <c r="B77" s="64" t="s">
        <v>14</v>
      </c>
      <c r="C77" s="64" t="s">
        <v>13</v>
      </c>
      <c r="D77" s="72" t="s">
        <v>13</v>
      </c>
      <c r="E77" s="65" t="str">
        <f t="shared" si="1"/>
        <v>BDCC</v>
      </c>
      <c r="G77" s="64">
        <v>4.569323441926608</v>
      </c>
      <c r="H77" t="s">
        <v>149</v>
      </c>
      <c r="I77" s="47" t="s">
        <v>146</v>
      </c>
      <c r="K77" s="64">
        <v>4.569323441926608</v>
      </c>
      <c r="L77" t="s">
        <v>149</v>
      </c>
      <c r="M77" s="47" t="s">
        <v>146</v>
      </c>
      <c r="O77" s="64">
        <v>5.5693234419266071</v>
      </c>
      <c r="P77" t="s">
        <v>149</v>
      </c>
      <c r="Q77" s="47" t="s">
        <v>146</v>
      </c>
      <c r="S77" s="64">
        <v>4.569323441926608</v>
      </c>
      <c r="T77" t="s">
        <v>149</v>
      </c>
      <c r="U77" s="47" t="s">
        <v>146</v>
      </c>
      <c r="W77" s="64">
        <v>4.569323441926608</v>
      </c>
      <c r="X77" t="s">
        <v>149</v>
      </c>
      <c r="Y77" s="47" t="s">
        <v>146</v>
      </c>
      <c r="AA77" s="64">
        <v>5.5693234419266071</v>
      </c>
      <c r="AB77" t="s">
        <v>149</v>
      </c>
      <c r="AC77" s="47" t="s">
        <v>146</v>
      </c>
    </row>
    <row r="78" spans="1:29" x14ac:dyDescent="0.25">
      <c r="A78" s="64" t="s">
        <v>12</v>
      </c>
      <c r="B78" s="64" t="s">
        <v>14</v>
      </c>
      <c r="C78" s="64" t="s">
        <v>14</v>
      </c>
      <c r="D78" s="72" t="s">
        <v>11</v>
      </c>
      <c r="E78" s="65" t="str">
        <f t="shared" si="1"/>
        <v>BDDA</v>
      </c>
      <c r="G78" s="64">
        <v>5</v>
      </c>
      <c r="H78" t="s">
        <v>149</v>
      </c>
      <c r="I78" s="47" t="s">
        <v>146</v>
      </c>
      <c r="K78" s="64">
        <v>5</v>
      </c>
      <c r="L78" t="s">
        <v>149</v>
      </c>
      <c r="M78" s="47" t="s">
        <v>146</v>
      </c>
      <c r="O78" s="64">
        <v>5</v>
      </c>
      <c r="P78" t="s">
        <v>149</v>
      </c>
      <c r="Q78" s="47" t="s">
        <v>146</v>
      </c>
      <c r="S78" s="64">
        <v>5</v>
      </c>
      <c r="T78" t="s">
        <v>149</v>
      </c>
      <c r="U78" s="47" t="s">
        <v>146</v>
      </c>
      <c r="W78" s="64">
        <v>5</v>
      </c>
      <c r="X78" t="s">
        <v>149</v>
      </c>
      <c r="Y78" s="47" t="s">
        <v>146</v>
      </c>
      <c r="AA78" s="64">
        <v>5</v>
      </c>
      <c r="AB78" t="s">
        <v>149</v>
      </c>
      <c r="AC78" s="47" t="s">
        <v>146</v>
      </c>
    </row>
    <row r="79" spans="1:29" x14ac:dyDescent="0.25">
      <c r="A79" s="64" t="s">
        <v>12</v>
      </c>
      <c r="B79" s="64" t="s">
        <v>14</v>
      </c>
      <c r="C79" s="64" t="s">
        <v>14</v>
      </c>
      <c r="D79" s="72" t="s">
        <v>12</v>
      </c>
      <c r="E79" s="65" t="str">
        <f t="shared" si="1"/>
        <v>BDDB</v>
      </c>
      <c r="G79" s="64">
        <v>4.8212530783391987</v>
      </c>
      <c r="H79" t="s">
        <v>149</v>
      </c>
      <c r="I79" s="47" t="s">
        <v>146</v>
      </c>
      <c r="K79" s="64">
        <v>5</v>
      </c>
      <c r="L79" t="s">
        <v>149</v>
      </c>
      <c r="M79" s="47" t="s">
        <v>146</v>
      </c>
      <c r="O79" s="64">
        <v>5</v>
      </c>
      <c r="P79" t="s">
        <v>149</v>
      </c>
      <c r="Q79" s="47" t="s">
        <v>146</v>
      </c>
      <c r="S79" s="64">
        <v>4.8212530783391987</v>
      </c>
      <c r="T79" t="s">
        <v>149</v>
      </c>
      <c r="U79" s="47" t="s">
        <v>146</v>
      </c>
      <c r="W79" s="64">
        <v>5</v>
      </c>
      <c r="X79" t="s">
        <v>149</v>
      </c>
      <c r="Y79" s="47" t="s">
        <v>146</v>
      </c>
      <c r="AA79" s="64">
        <v>5</v>
      </c>
      <c r="AB79" t="s">
        <v>149</v>
      </c>
      <c r="AC79" s="47" t="s">
        <v>146</v>
      </c>
    </row>
    <row r="80" spans="1:29" x14ac:dyDescent="0.25">
      <c r="A80" s="64" t="s">
        <v>12</v>
      </c>
      <c r="B80" s="64" t="s">
        <v>14</v>
      </c>
      <c r="C80" s="64" t="s">
        <v>14</v>
      </c>
      <c r="D80" s="72" t="s">
        <v>13</v>
      </c>
      <c r="E80" s="65" t="str">
        <f t="shared" si="1"/>
        <v>BDDC</v>
      </c>
      <c r="G80" s="64">
        <v>4.569323441926608</v>
      </c>
      <c r="H80" t="s">
        <v>149</v>
      </c>
      <c r="I80" s="47" t="s">
        <v>146</v>
      </c>
      <c r="K80" s="64">
        <v>5</v>
      </c>
      <c r="L80" t="s">
        <v>149</v>
      </c>
      <c r="M80" s="47" t="s">
        <v>146</v>
      </c>
      <c r="O80" s="64">
        <v>5</v>
      </c>
      <c r="P80" t="s">
        <v>149</v>
      </c>
      <c r="Q80" s="47" t="s">
        <v>146</v>
      </c>
      <c r="S80" s="64">
        <v>4.569323441926608</v>
      </c>
      <c r="T80" t="s">
        <v>149</v>
      </c>
      <c r="U80" s="47" t="s">
        <v>146</v>
      </c>
      <c r="W80" s="64">
        <v>5</v>
      </c>
      <c r="X80" t="s">
        <v>149</v>
      </c>
      <c r="Y80" s="47" t="s">
        <v>146</v>
      </c>
      <c r="AA80" s="64">
        <v>5</v>
      </c>
      <c r="AB80" t="s">
        <v>149</v>
      </c>
      <c r="AC80" s="47" t="s">
        <v>146</v>
      </c>
    </row>
    <row r="81" spans="1:29" x14ac:dyDescent="0.25">
      <c r="A81" s="64" t="s">
        <v>13</v>
      </c>
      <c r="B81" s="64" t="s">
        <v>11</v>
      </c>
      <c r="C81" s="64" t="s">
        <v>11</v>
      </c>
      <c r="D81" s="72" t="s">
        <v>11</v>
      </c>
      <c r="E81" s="65" t="str">
        <f t="shared" si="1"/>
        <v>CAAA</v>
      </c>
      <c r="G81" s="64">
        <v>7</v>
      </c>
      <c r="H81" t="s">
        <v>150</v>
      </c>
      <c r="I81" s="47" t="s">
        <v>151</v>
      </c>
      <c r="K81" s="64">
        <v>7</v>
      </c>
      <c r="L81" t="s">
        <v>150</v>
      </c>
      <c r="M81" s="47" t="s">
        <v>151</v>
      </c>
      <c r="O81" s="64">
        <v>7</v>
      </c>
      <c r="P81" t="s">
        <v>150</v>
      </c>
      <c r="Q81" s="47" t="s">
        <v>151</v>
      </c>
      <c r="S81" s="64">
        <v>7</v>
      </c>
      <c r="T81" t="s">
        <v>150</v>
      </c>
      <c r="U81" s="47" t="s">
        <v>127</v>
      </c>
      <c r="W81" s="64">
        <v>7</v>
      </c>
      <c r="X81" t="s">
        <v>150</v>
      </c>
      <c r="Y81" s="47" t="s">
        <v>127</v>
      </c>
      <c r="AA81" s="64">
        <v>7</v>
      </c>
      <c r="AB81" t="s">
        <v>150</v>
      </c>
      <c r="AC81" s="47" t="s">
        <v>151</v>
      </c>
    </row>
    <row r="82" spans="1:29" x14ac:dyDescent="0.25">
      <c r="A82" s="64" t="s">
        <v>13</v>
      </c>
      <c r="B82" s="64" t="s">
        <v>11</v>
      </c>
      <c r="C82" s="64" t="s">
        <v>11</v>
      </c>
      <c r="D82" s="72" t="s">
        <v>12</v>
      </c>
      <c r="E82" s="65" t="str">
        <f t="shared" si="1"/>
        <v>CAAB</v>
      </c>
      <c r="G82" s="64">
        <v>7</v>
      </c>
      <c r="H82" t="s">
        <v>150</v>
      </c>
      <c r="I82" s="47" t="s">
        <v>151</v>
      </c>
      <c r="K82" s="64">
        <v>7</v>
      </c>
      <c r="L82" t="s">
        <v>150</v>
      </c>
      <c r="M82" s="47" t="s">
        <v>151</v>
      </c>
      <c r="O82" s="64">
        <v>7</v>
      </c>
      <c r="P82" t="s">
        <v>150</v>
      </c>
      <c r="Q82" s="47" t="s">
        <v>151</v>
      </c>
      <c r="S82" s="64">
        <v>7</v>
      </c>
      <c r="T82" t="s">
        <v>150</v>
      </c>
      <c r="U82" s="47" t="s">
        <v>127</v>
      </c>
      <c r="W82" s="64">
        <v>7</v>
      </c>
      <c r="X82" t="s">
        <v>150</v>
      </c>
      <c r="Y82" s="47" t="s">
        <v>127</v>
      </c>
      <c r="AA82" s="64">
        <v>7</v>
      </c>
      <c r="AB82" t="s">
        <v>150</v>
      </c>
      <c r="AC82" s="47" t="s">
        <v>151</v>
      </c>
    </row>
    <row r="83" spans="1:29" x14ac:dyDescent="0.25">
      <c r="A83" s="64" t="s">
        <v>13</v>
      </c>
      <c r="B83" s="64" t="s">
        <v>11</v>
      </c>
      <c r="C83" s="64" t="s">
        <v>11</v>
      </c>
      <c r="D83" s="72" t="s">
        <v>13</v>
      </c>
      <c r="E83" s="65" t="str">
        <f t="shared" si="1"/>
        <v>CAAC</v>
      </c>
      <c r="G83" s="64">
        <v>7</v>
      </c>
      <c r="H83" t="s">
        <v>150</v>
      </c>
      <c r="I83" s="47" t="s">
        <v>151</v>
      </c>
      <c r="K83" s="64">
        <v>7</v>
      </c>
      <c r="L83" t="s">
        <v>150</v>
      </c>
      <c r="M83" s="47" t="s">
        <v>151</v>
      </c>
      <c r="O83" s="64">
        <v>7</v>
      </c>
      <c r="P83" t="s">
        <v>150</v>
      </c>
      <c r="Q83" s="47" t="s">
        <v>151</v>
      </c>
      <c r="S83" s="64">
        <v>7</v>
      </c>
      <c r="T83" t="s">
        <v>150</v>
      </c>
      <c r="U83" s="47" t="s">
        <v>129</v>
      </c>
      <c r="W83" s="64">
        <v>7</v>
      </c>
      <c r="X83" t="s">
        <v>150</v>
      </c>
      <c r="Y83" s="47" t="s">
        <v>129</v>
      </c>
      <c r="AA83" s="64">
        <v>7</v>
      </c>
      <c r="AB83" t="s">
        <v>150</v>
      </c>
      <c r="AC83" s="47" t="s">
        <v>151</v>
      </c>
    </row>
    <row r="84" spans="1:29" x14ac:dyDescent="0.25">
      <c r="A84" s="64" t="s">
        <v>13</v>
      </c>
      <c r="B84" s="64" t="s">
        <v>12</v>
      </c>
      <c r="C84" s="64" t="s">
        <v>11</v>
      </c>
      <c r="D84" s="72" t="s">
        <v>11</v>
      </c>
      <c r="E84" s="65" t="str">
        <f t="shared" si="1"/>
        <v>CBAA</v>
      </c>
      <c r="G84" s="64">
        <v>7</v>
      </c>
      <c r="H84" t="s">
        <v>150</v>
      </c>
      <c r="I84" s="47" t="s">
        <v>151</v>
      </c>
      <c r="K84" s="64">
        <v>7</v>
      </c>
      <c r="L84" t="s">
        <v>150</v>
      </c>
      <c r="M84" s="47" t="s">
        <v>151</v>
      </c>
      <c r="O84" s="64">
        <v>7</v>
      </c>
      <c r="P84" t="s">
        <v>150</v>
      </c>
      <c r="Q84" s="47" t="s">
        <v>151</v>
      </c>
      <c r="S84" s="64">
        <v>7</v>
      </c>
      <c r="T84" t="s">
        <v>150</v>
      </c>
      <c r="U84" s="47" t="s">
        <v>127</v>
      </c>
      <c r="W84" s="64">
        <v>7</v>
      </c>
      <c r="X84" t="s">
        <v>150</v>
      </c>
      <c r="Y84" s="47" t="s">
        <v>127</v>
      </c>
      <c r="AA84" s="64">
        <v>7</v>
      </c>
      <c r="AB84" t="s">
        <v>150</v>
      </c>
      <c r="AC84" s="47" t="s">
        <v>151</v>
      </c>
    </row>
    <row r="85" spans="1:29" x14ac:dyDescent="0.25">
      <c r="A85" s="64" t="s">
        <v>13</v>
      </c>
      <c r="B85" s="64" t="s">
        <v>12</v>
      </c>
      <c r="C85" s="64" t="s">
        <v>11</v>
      </c>
      <c r="D85" s="72" t="s">
        <v>12</v>
      </c>
      <c r="E85" s="65" t="str">
        <f t="shared" si="1"/>
        <v>CBAB</v>
      </c>
      <c r="G85" s="64">
        <v>7</v>
      </c>
      <c r="H85" t="s">
        <v>150</v>
      </c>
      <c r="I85" s="47" t="s">
        <v>151</v>
      </c>
      <c r="K85" s="64">
        <v>7</v>
      </c>
      <c r="L85" t="s">
        <v>150</v>
      </c>
      <c r="M85" s="47" t="s">
        <v>151</v>
      </c>
      <c r="O85" s="64">
        <v>7</v>
      </c>
      <c r="P85" t="s">
        <v>150</v>
      </c>
      <c r="Q85" s="47" t="s">
        <v>151</v>
      </c>
      <c r="S85" s="64">
        <v>7</v>
      </c>
      <c r="T85" t="s">
        <v>150</v>
      </c>
      <c r="U85" s="47" t="s">
        <v>127</v>
      </c>
      <c r="W85" s="64">
        <v>7</v>
      </c>
      <c r="X85" t="s">
        <v>150</v>
      </c>
      <c r="Y85" s="47" t="s">
        <v>127</v>
      </c>
      <c r="AA85" s="64">
        <v>7</v>
      </c>
      <c r="AB85" t="s">
        <v>150</v>
      </c>
      <c r="AC85" s="47" t="s">
        <v>151</v>
      </c>
    </row>
    <row r="86" spans="1:29" x14ac:dyDescent="0.25">
      <c r="A86" s="64" t="s">
        <v>13</v>
      </c>
      <c r="B86" s="64" t="s">
        <v>12</v>
      </c>
      <c r="C86" s="64" t="s">
        <v>11</v>
      </c>
      <c r="D86" s="72" t="s">
        <v>13</v>
      </c>
      <c r="E86" s="65" t="str">
        <f t="shared" si="1"/>
        <v>CBAC</v>
      </c>
      <c r="G86" s="64">
        <v>7</v>
      </c>
      <c r="H86" t="s">
        <v>150</v>
      </c>
      <c r="I86" s="47" t="s">
        <v>151</v>
      </c>
      <c r="K86" s="64">
        <v>7</v>
      </c>
      <c r="L86" t="s">
        <v>150</v>
      </c>
      <c r="M86" s="47" t="s">
        <v>151</v>
      </c>
      <c r="O86" s="64">
        <v>7</v>
      </c>
      <c r="P86" t="s">
        <v>150</v>
      </c>
      <c r="Q86" s="47" t="s">
        <v>151</v>
      </c>
      <c r="S86" s="64">
        <v>7</v>
      </c>
      <c r="T86" t="s">
        <v>150</v>
      </c>
      <c r="U86" s="47" t="s">
        <v>129</v>
      </c>
      <c r="W86" s="64">
        <v>7</v>
      </c>
      <c r="X86" t="s">
        <v>150</v>
      </c>
      <c r="Y86" s="47" t="s">
        <v>129</v>
      </c>
      <c r="AA86" s="64">
        <v>7</v>
      </c>
      <c r="AB86" t="s">
        <v>150</v>
      </c>
      <c r="AC86" s="47" t="s">
        <v>151</v>
      </c>
    </row>
    <row r="87" spans="1:29" x14ac:dyDescent="0.25">
      <c r="A87" s="64" t="s">
        <v>13</v>
      </c>
      <c r="B87" s="64" t="s">
        <v>12</v>
      </c>
      <c r="C87" s="64" t="s">
        <v>12</v>
      </c>
      <c r="D87" s="72" t="s">
        <v>11</v>
      </c>
      <c r="E87" s="65" t="str">
        <f t="shared" si="1"/>
        <v>CBBA</v>
      </c>
      <c r="G87" s="64">
        <v>7</v>
      </c>
      <c r="H87" t="s">
        <v>150</v>
      </c>
      <c r="I87" s="47" t="s">
        <v>151</v>
      </c>
      <c r="K87" s="64">
        <v>7</v>
      </c>
      <c r="L87" t="s">
        <v>150</v>
      </c>
      <c r="M87" s="47" t="s">
        <v>151</v>
      </c>
      <c r="O87" s="64">
        <v>7</v>
      </c>
      <c r="P87" t="s">
        <v>150</v>
      </c>
      <c r="Q87" s="47" t="s">
        <v>151</v>
      </c>
      <c r="S87" s="64">
        <v>7</v>
      </c>
      <c r="T87" t="s">
        <v>150</v>
      </c>
      <c r="U87" s="47" t="s">
        <v>127</v>
      </c>
      <c r="W87" s="64">
        <v>7</v>
      </c>
      <c r="X87" t="s">
        <v>150</v>
      </c>
      <c r="Y87" s="47" t="s">
        <v>127</v>
      </c>
      <c r="AA87" s="64">
        <v>7</v>
      </c>
      <c r="AB87" t="s">
        <v>150</v>
      </c>
      <c r="AC87" s="47" t="s">
        <v>151</v>
      </c>
    </row>
    <row r="88" spans="1:29" x14ac:dyDescent="0.25">
      <c r="A88" s="64" t="s">
        <v>13</v>
      </c>
      <c r="B88" s="64" t="s">
        <v>12</v>
      </c>
      <c r="C88" s="64" t="s">
        <v>12</v>
      </c>
      <c r="D88" s="72" t="s">
        <v>12</v>
      </c>
      <c r="E88" s="65" t="str">
        <f t="shared" si="1"/>
        <v>CBBB</v>
      </c>
      <c r="G88" s="64">
        <v>7</v>
      </c>
      <c r="H88" t="s">
        <v>150</v>
      </c>
      <c r="I88" s="47" t="s">
        <v>151</v>
      </c>
      <c r="K88" s="64">
        <v>7</v>
      </c>
      <c r="L88" t="s">
        <v>150</v>
      </c>
      <c r="M88" s="47" t="s">
        <v>151</v>
      </c>
      <c r="O88" s="64">
        <v>7</v>
      </c>
      <c r="P88" t="s">
        <v>150</v>
      </c>
      <c r="Q88" s="47" t="s">
        <v>151</v>
      </c>
      <c r="S88" s="64">
        <v>7</v>
      </c>
      <c r="T88" t="s">
        <v>150</v>
      </c>
      <c r="U88" s="47" t="s">
        <v>127</v>
      </c>
      <c r="W88" s="64">
        <v>7</v>
      </c>
      <c r="X88" t="s">
        <v>150</v>
      </c>
      <c r="Y88" s="47" t="s">
        <v>127</v>
      </c>
      <c r="AA88" s="64">
        <v>7</v>
      </c>
      <c r="AB88" t="s">
        <v>150</v>
      </c>
      <c r="AC88" s="47" t="s">
        <v>151</v>
      </c>
    </row>
    <row r="89" spans="1:29" x14ac:dyDescent="0.25">
      <c r="A89" s="64" t="s">
        <v>13</v>
      </c>
      <c r="B89" s="64" t="s">
        <v>12</v>
      </c>
      <c r="C89" s="64" t="s">
        <v>12</v>
      </c>
      <c r="D89" s="72" t="s">
        <v>13</v>
      </c>
      <c r="E89" s="65" t="str">
        <f t="shared" si="1"/>
        <v>CBBC</v>
      </c>
      <c r="G89" s="64">
        <v>7</v>
      </c>
      <c r="H89" t="s">
        <v>150</v>
      </c>
      <c r="I89" s="47" t="s">
        <v>129</v>
      </c>
      <c r="K89" s="64">
        <v>7</v>
      </c>
      <c r="L89" t="s">
        <v>150</v>
      </c>
      <c r="M89" s="47" t="s">
        <v>151</v>
      </c>
      <c r="O89" s="64">
        <v>7</v>
      </c>
      <c r="P89" t="s">
        <v>150</v>
      </c>
      <c r="Q89" s="47" t="s">
        <v>151</v>
      </c>
      <c r="S89" s="64">
        <v>7</v>
      </c>
      <c r="T89" t="s">
        <v>150</v>
      </c>
      <c r="U89" s="47" t="s">
        <v>129</v>
      </c>
      <c r="W89" s="64">
        <v>7</v>
      </c>
      <c r="X89" t="s">
        <v>150</v>
      </c>
      <c r="Y89" s="47" t="s">
        <v>129</v>
      </c>
      <c r="AA89" s="64">
        <v>7</v>
      </c>
      <c r="AB89" t="s">
        <v>150</v>
      </c>
      <c r="AC89" s="47" t="s">
        <v>151</v>
      </c>
    </row>
    <row r="90" spans="1:29" x14ac:dyDescent="0.25">
      <c r="A90" s="64" t="s">
        <v>13</v>
      </c>
      <c r="B90" s="64" t="s">
        <v>12</v>
      </c>
      <c r="C90" s="64" t="s">
        <v>13</v>
      </c>
      <c r="D90" s="72" t="s">
        <v>11</v>
      </c>
      <c r="E90" s="65" t="str">
        <f t="shared" si="1"/>
        <v>CBCA</v>
      </c>
      <c r="G90" s="64">
        <v>6</v>
      </c>
      <c r="H90" t="s">
        <v>147</v>
      </c>
      <c r="I90" s="47" t="s">
        <v>136</v>
      </c>
      <c r="K90" s="64">
        <v>6</v>
      </c>
      <c r="L90" t="s">
        <v>147</v>
      </c>
      <c r="M90" s="47" t="s">
        <v>136</v>
      </c>
      <c r="O90" s="64">
        <v>7</v>
      </c>
      <c r="P90" t="s">
        <v>150</v>
      </c>
      <c r="Q90" s="47" t="s">
        <v>146</v>
      </c>
      <c r="S90" s="64">
        <v>6</v>
      </c>
      <c r="T90" t="s">
        <v>147</v>
      </c>
      <c r="U90" s="47" t="s">
        <v>148</v>
      </c>
      <c r="W90" s="64">
        <v>6</v>
      </c>
      <c r="X90" t="s">
        <v>147</v>
      </c>
      <c r="Y90" s="47" t="s">
        <v>148</v>
      </c>
      <c r="AA90" s="64">
        <v>7</v>
      </c>
      <c r="AB90" t="s">
        <v>150</v>
      </c>
      <c r="AC90" s="47" t="s">
        <v>146</v>
      </c>
    </row>
    <row r="91" spans="1:29" x14ac:dyDescent="0.25">
      <c r="A91" s="64" t="s">
        <v>13</v>
      </c>
      <c r="B91" s="64" t="s">
        <v>12</v>
      </c>
      <c r="C91" s="64" t="s">
        <v>13</v>
      </c>
      <c r="D91" s="72" t="s">
        <v>12</v>
      </c>
      <c r="E91" s="65" t="str">
        <f t="shared" si="1"/>
        <v>CBCB</v>
      </c>
      <c r="G91" s="64">
        <v>6</v>
      </c>
      <c r="H91" t="s">
        <v>147</v>
      </c>
      <c r="I91" s="47" t="s">
        <v>148</v>
      </c>
      <c r="K91" s="64">
        <v>6</v>
      </c>
      <c r="L91" t="s">
        <v>147</v>
      </c>
      <c r="M91" s="47" t="s">
        <v>148</v>
      </c>
      <c r="O91" s="64">
        <v>7</v>
      </c>
      <c r="P91" t="s">
        <v>150</v>
      </c>
      <c r="Q91" s="47" t="s">
        <v>146</v>
      </c>
      <c r="S91" s="64">
        <v>6</v>
      </c>
      <c r="T91" t="s">
        <v>147</v>
      </c>
      <c r="U91" s="47" t="s">
        <v>148</v>
      </c>
      <c r="W91" s="64">
        <v>6</v>
      </c>
      <c r="X91" t="s">
        <v>147</v>
      </c>
      <c r="Y91" s="47" t="s">
        <v>148</v>
      </c>
      <c r="AA91" s="64">
        <v>7</v>
      </c>
      <c r="AB91" t="s">
        <v>150</v>
      </c>
      <c r="AC91" s="47" t="s">
        <v>146</v>
      </c>
    </row>
    <row r="92" spans="1:29" x14ac:dyDescent="0.25">
      <c r="A92" s="64" t="s">
        <v>13</v>
      </c>
      <c r="B92" s="64" t="s">
        <v>12</v>
      </c>
      <c r="C92" s="64" t="s">
        <v>13</v>
      </c>
      <c r="D92" s="72" t="s">
        <v>13</v>
      </c>
      <c r="E92" s="65" t="str">
        <f t="shared" si="1"/>
        <v>CBCC</v>
      </c>
      <c r="G92" s="64">
        <v>6</v>
      </c>
      <c r="H92" t="s">
        <v>147</v>
      </c>
      <c r="I92" s="47" t="s">
        <v>148</v>
      </c>
      <c r="K92" s="64">
        <v>6</v>
      </c>
      <c r="L92" t="s">
        <v>147</v>
      </c>
      <c r="M92" s="47" t="s">
        <v>148</v>
      </c>
      <c r="O92" s="64">
        <v>7</v>
      </c>
      <c r="P92" t="s">
        <v>150</v>
      </c>
      <c r="Q92" s="47" t="s">
        <v>146</v>
      </c>
      <c r="S92" s="64">
        <v>6</v>
      </c>
      <c r="T92" t="s">
        <v>147</v>
      </c>
      <c r="U92" s="47" t="s">
        <v>148</v>
      </c>
      <c r="W92" s="64">
        <v>6</v>
      </c>
      <c r="X92" t="s">
        <v>147</v>
      </c>
      <c r="Y92" s="47" t="s">
        <v>148</v>
      </c>
      <c r="AA92" s="64">
        <v>7</v>
      </c>
      <c r="AB92" t="s">
        <v>150</v>
      </c>
      <c r="AC92" s="47" t="s">
        <v>146</v>
      </c>
    </row>
    <row r="93" spans="1:29" x14ac:dyDescent="0.25">
      <c r="A93" s="64" t="s">
        <v>13</v>
      </c>
      <c r="B93" s="64" t="s">
        <v>12</v>
      </c>
      <c r="C93" s="64" t="s">
        <v>14</v>
      </c>
      <c r="D93" s="72" t="s">
        <v>11</v>
      </c>
      <c r="E93" s="65" t="str">
        <f t="shared" si="1"/>
        <v>CBDA</v>
      </c>
      <c r="G93" s="64">
        <v>4</v>
      </c>
      <c r="H93" t="s">
        <v>149</v>
      </c>
      <c r="I93" s="47" t="s">
        <v>146</v>
      </c>
      <c r="K93" s="64">
        <v>5</v>
      </c>
      <c r="L93" t="s">
        <v>149</v>
      </c>
      <c r="M93" s="47" t="s">
        <v>146</v>
      </c>
      <c r="O93" s="64">
        <v>5</v>
      </c>
      <c r="P93" t="s">
        <v>149</v>
      </c>
      <c r="Q93" s="47" t="s">
        <v>146</v>
      </c>
      <c r="S93" s="64">
        <v>4</v>
      </c>
      <c r="T93" t="s">
        <v>149</v>
      </c>
      <c r="U93" s="47" t="s">
        <v>146</v>
      </c>
      <c r="W93" s="64">
        <v>5</v>
      </c>
      <c r="X93" t="s">
        <v>149</v>
      </c>
      <c r="Y93" s="47" t="s">
        <v>146</v>
      </c>
      <c r="AA93" s="64">
        <v>5</v>
      </c>
      <c r="AB93" t="s">
        <v>149</v>
      </c>
      <c r="AC93" s="47" t="s">
        <v>146</v>
      </c>
    </row>
    <row r="94" spans="1:29" x14ac:dyDescent="0.25">
      <c r="A94" s="64" t="s">
        <v>13</v>
      </c>
      <c r="B94" s="64" t="s">
        <v>12</v>
      </c>
      <c r="C94" s="64" t="s">
        <v>14</v>
      </c>
      <c r="D94" s="72" t="s">
        <v>12</v>
      </c>
      <c r="E94" s="65" t="str">
        <f t="shared" si="1"/>
        <v>CBDB</v>
      </c>
      <c r="G94" s="64">
        <v>3.8212530783391991</v>
      </c>
      <c r="H94" t="s">
        <v>149</v>
      </c>
      <c r="I94" s="47" t="s">
        <v>146</v>
      </c>
      <c r="K94" s="64">
        <v>5</v>
      </c>
      <c r="L94" t="s">
        <v>149</v>
      </c>
      <c r="M94" s="47" t="s">
        <v>146</v>
      </c>
      <c r="O94" s="64">
        <v>5</v>
      </c>
      <c r="P94" t="s">
        <v>149</v>
      </c>
      <c r="Q94" s="47" t="s">
        <v>146</v>
      </c>
      <c r="S94" s="64">
        <v>3.8212530783391991</v>
      </c>
      <c r="T94" t="s">
        <v>149</v>
      </c>
      <c r="U94" s="47" t="s">
        <v>146</v>
      </c>
      <c r="W94" s="64">
        <v>5</v>
      </c>
      <c r="X94" t="s">
        <v>149</v>
      </c>
      <c r="Y94" s="47" t="s">
        <v>146</v>
      </c>
      <c r="AA94" s="64">
        <v>5</v>
      </c>
      <c r="AB94" t="s">
        <v>149</v>
      </c>
      <c r="AC94" s="47" t="s">
        <v>146</v>
      </c>
    </row>
    <row r="95" spans="1:29" x14ac:dyDescent="0.25">
      <c r="A95" s="64" t="s">
        <v>13</v>
      </c>
      <c r="B95" s="64" t="s">
        <v>12</v>
      </c>
      <c r="C95" s="64" t="s">
        <v>14</v>
      </c>
      <c r="D95" s="72" t="s">
        <v>13</v>
      </c>
      <c r="E95" s="65" t="str">
        <f t="shared" si="1"/>
        <v>CBDC</v>
      </c>
      <c r="G95" s="64">
        <v>3.5693234419266071</v>
      </c>
      <c r="H95" t="s">
        <v>149</v>
      </c>
      <c r="I95" s="47" t="s">
        <v>146</v>
      </c>
      <c r="K95" s="64">
        <v>5</v>
      </c>
      <c r="L95" t="s">
        <v>149</v>
      </c>
      <c r="M95" s="47" t="s">
        <v>146</v>
      </c>
      <c r="O95" s="64">
        <v>5</v>
      </c>
      <c r="P95" t="s">
        <v>149</v>
      </c>
      <c r="Q95" s="47" t="s">
        <v>146</v>
      </c>
      <c r="S95" s="64">
        <v>3.5693234419266071</v>
      </c>
      <c r="T95" t="s">
        <v>149</v>
      </c>
      <c r="U95" s="47" t="s">
        <v>146</v>
      </c>
      <c r="W95" s="64">
        <v>5</v>
      </c>
      <c r="X95" t="s">
        <v>149</v>
      </c>
      <c r="Y95" s="47" t="s">
        <v>146</v>
      </c>
      <c r="AA95" s="64">
        <v>5</v>
      </c>
      <c r="AB95" t="s">
        <v>149</v>
      </c>
      <c r="AC95" s="47" t="s">
        <v>146</v>
      </c>
    </row>
    <row r="96" spans="1:29" x14ac:dyDescent="0.25">
      <c r="A96" s="64" t="s">
        <v>13</v>
      </c>
      <c r="B96" s="64" t="s">
        <v>13</v>
      </c>
      <c r="C96" s="64" t="s">
        <v>11</v>
      </c>
      <c r="D96" s="72" t="s">
        <v>11</v>
      </c>
      <c r="E96" s="65" t="str">
        <f t="shared" si="1"/>
        <v>CCAA</v>
      </c>
      <c r="G96" s="64">
        <v>7</v>
      </c>
      <c r="H96" t="s">
        <v>150</v>
      </c>
      <c r="I96" s="47" t="s">
        <v>151</v>
      </c>
      <c r="K96" s="64">
        <v>7</v>
      </c>
      <c r="L96" t="s">
        <v>150</v>
      </c>
      <c r="M96" s="47" t="s">
        <v>151</v>
      </c>
      <c r="O96" s="64">
        <v>7</v>
      </c>
      <c r="P96" t="s">
        <v>150</v>
      </c>
      <c r="Q96" s="47" t="s">
        <v>151</v>
      </c>
      <c r="S96" s="64">
        <v>7</v>
      </c>
      <c r="T96" t="s">
        <v>150</v>
      </c>
      <c r="U96" s="47" t="s">
        <v>127</v>
      </c>
      <c r="W96" s="64">
        <v>7</v>
      </c>
      <c r="X96" t="s">
        <v>150</v>
      </c>
      <c r="Y96" s="47" t="s">
        <v>127</v>
      </c>
      <c r="AA96" s="64">
        <v>7</v>
      </c>
      <c r="AB96" t="s">
        <v>150</v>
      </c>
      <c r="AC96" s="47" t="s">
        <v>151</v>
      </c>
    </row>
    <row r="97" spans="1:29" x14ac:dyDescent="0.25">
      <c r="A97" s="64" t="s">
        <v>13</v>
      </c>
      <c r="B97" s="64" t="s">
        <v>13</v>
      </c>
      <c r="C97" s="64" t="s">
        <v>11</v>
      </c>
      <c r="D97" s="72" t="s">
        <v>12</v>
      </c>
      <c r="E97" s="65" t="str">
        <f t="shared" si="1"/>
        <v>CCAB</v>
      </c>
      <c r="G97" s="64">
        <v>7</v>
      </c>
      <c r="H97" t="s">
        <v>150</v>
      </c>
      <c r="I97" s="47" t="s">
        <v>151</v>
      </c>
      <c r="K97" s="64">
        <v>7</v>
      </c>
      <c r="L97" t="s">
        <v>150</v>
      </c>
      <c r="M97" s="47" t="s">
        <v>151</v>
      </c>
      <c r="O97" s="64">
        <v>7</v>
      </c>
      <c r="P97" t="s">
        <v>150</v>
      </c>
      <c r="Q97" s="47" t="s">
        <v>151</v>
      </c>
      <c r="S97" s="64">
        <v>7</v>
      </c>
      <c r="T97" t="s">
        <v>150</v>
      </c>
      <c r="U97" s="47" t="s">
        <v>127</v>
      </c>
      <c r="W97" s="64">
        <v>7</v>
      </c>
      <c r="X97" t="s">
        <v>150</v>
      </c>
      <c r="Y97" s="47" t="s">
        <v>127</v>
      </c>
      <c r="AA97" s="64">
        <v>7</v>
      </c>
      <c r="AB97" t="s">
        <v>150</v>
      </c>
      <c r="AC97" s="47" t="s">
        <v>151</v>
      </c>
    </row>
    <row r="98" spans="1:29" x14ac:dyDescent="0.25">
      <c r="A98" s="64" t="s">
        <v>13</v>
      </c>
      <c r="B98" s="64" t="s">
        <v>13</v>
      </c>
      <c r="C98" s="64" t="s">
        <v>11</v>
      </c>
      <c r="D98" s="72" t="s">
        <v>13</v>
      </c>
      <c r="E98" s="65" t="str">
        <f t="shared" si="1"/>
        <v>CCAC</v>
      </c>
      <c r="G98" s="64">
        <v>7</v>
      </c>
      <c r="H98" t="s">
        <v>150</v>
      </c>
      <c r="I98" s="47" t="s">
        <v>151</v>
      </c>
      <c r="K98" s="64">
        <v>7</v>
      </c>
      <c r="L98" t="s">
        <v>150</v>
      </c>
      <c r="M98" s="47" t="s">
        <v>151</v>
      </c>
      <c r="O98" s="64">
        <v>7</v>
      </c>
      <c r="P98" t="s">
        <v>150</v>
      </c>
      <c r="Q98" s="47" t="s">
        <v>151</v>
      </c>
      <c r="S98" s="64">
        <v>7</v>
      </c>
      <c r="T98" t="s">
        <v>150</v>
      </c>
      <c r="U98" s="47" t="s">
        <v>129</v>
      </c>
      <c r="W98" s="64">
        <v>7</v>
      </c>
      <c r="X98" t="s">
        <v>150</v>
      </c>
      <c r="Y98" s="47" t="s">
        <v>129</v>
      </c>
      <c r="AA98" s="64">
        <v>7</v>
      </c>
      <c r="AB98" t="s">
        <v>150</v>
      </c>
      <c r="AC98" s="47" t="s">
        <v>151</v>
      </c>
    </row>
    <row r="99" spans="1:29" x14ac:dyDescent="0.25">
      <c r="A99" s="64" t="s">
        <v>13</v>
      </c>
      <c r="B99" s="64" t="s">
        <v>13</v>
      </c>
      <c r="C99" s="64" t="s">
        <v>12</v>
      </c>
      <c r="D99" s="72" t="s">
        <v>11</v>
      </c>
      <c r="E99" s="65" t="str">
        <f t="shared" si="1"/>
        <v>CCBA</v>
      </c>
      <c r="G99" s="64">
        <v>7</v>
      </c>
      <c r="H99" t="s">
        <v>150</v>
      </c>
      <c r="I99" s="47" t="s">
        <v>151</v>
      </c>
      <c r="K99" s="64">
        <v>7</v>
      </c>
      <c r="L99" t="s">
        <v>150</v>
      </c>
      <c r="M99" s="47" t="s">
        <v>151</v>
      </c>
      <c r="O99" s="64">
        <v>7</v>
      </c>
      <c r="P99" t="s">
        <v>150</v>
      </c>
      <c r="Q99" s="47" t="s">
        <v>151</v>
      </c>
      <c r="S99" s="64">
        <v>7</v>
      </c>
      <c r="T99" t="s">
        <v>150</v>
      </c>
      <c r="U99" s="47" t="s">
        <v>127</v>
      </c>
      <c r="W99" s="64">
        <v>7</v>
      </c>
      <c r="X99" t="s">
        <v>150</v>
      </c>
      <c r="Y99" s="47" t="s">
        <v>127</v>
      </c>
      <c r="AA99" s="64">
        <v>7</v>
      </c>
      <c r="AB99" t="s">
        <v>150</v>
      </c>
      <c r="AC99" s="47" t="s">
        <v>151</v>
      </c>
    </row>
    <row r="100" spans="1:29" x14ac:dyDescent="0.25">
      <c r="A100" s="64" t="s">
        <v>13</v>
      </c>
      <c r="B100" s="64" t="s">
        <v>13</v>
      </c>
      <c r="C100" s="64" t="s">
        <v>12</v>
      </c>
      <c r="D100" s="72" t="s">
        <v>12</v>
      </c>
      <c r="E100" s="65" t="str">
        <f t="shared" si="1"/>
        <v>CCBB</v>
      </c>
      <c r="G100" s="64">
        <v>7</v>
      </c>
      <c r="H100" t="s">
        <v>150</v>
      </c>
      <c r="I100" s="47" t="s">
        <v>151</v>
      </c>
      <c r="K100" s="64">
        <v>7</v>
      </c>
      <c r="L100" t="s">
        <v>150</v>
      </c>
      <c r="M100" s="47" t="s">
        <v>151</v>
      </c>
      <c r="O100" s="64">
        <v>7</v>
      </c>
      <c r="P100" t="s">
        <v>150</v>
      </c>
      <c r="Q100" s="47" t="s">
        <v>151</v>
      </c>
      <c r="S100" s="64">
        <v>7</v>
      </c>
      <c r="T100" t="s">
        <v>150</v>
      </c>
      <c r="U100" s="47" t="s">
        <v>127</v>
      </c>
      <c r="W100" s="64">
        <v>7</v>
      </c>
      <c r="X100" t="s">
        <v>150</v>
      </c>
      <c r="Y100" s="47" t="s">
        <v>127</v>
      </c>
      <c r="AA100" s="64">
        <v>7</v>
      </c>
      <c r="AB100" t="s">
        <v>150</v>
      </c>
      <c r="AC100" s="47" t="s">
        <v>151</v>
      </c>
    </row>
    <row r="101" spans="1:29" x14ac:dyDescent="0.25">
      <c r="A101" s="64" t="s">
        <v>13</v>
      </c>
      <c r="B101" s="64" t="s">
        <v>13</v>
      </c>
      <c r="C101" s="64" t="s">
        <v>12</v>
      </c>
      <c r="D101" s="72" t="s">
        <v>13</v>
      </c>
      <c r="E101" s="65" t="str">
        <f t="shared" si="1"/>
        <v>CCBC</v>
      </c>
      <c r="G101" s="64">
        <v>7</v>
      </c>
      <c r="H101" t="s">
        <v>150</v>
      </c>
      <c r="I101" s="47" t="s">
        <v>129</v>
      </c>
      <c r="K101" s="64">
        <v>7</v>
      </c>
      <c r="L101" t="s">
        <v>150</v>
      </c>
      <c r="M101" s="47" t="s">
        <v>151</v>
      </c>
      <c r="O101" s="64">
        <v>7</v>
      </c>
      <c r="P101" t="s">
        <v>150</v>
      </c>
      <c r="Q101" s="47" t="s">
        <v>151</v>
      </c>
      <c r="S101" s="64">
        <v>7</v>
      </c>
      <c r="T101" t="s">
        <v>150</v>
      </c>
      <c r="U101" s="47" t="s">
        <v>129</v>
      </c>
      <c r="W101" s="64">
        <v>7</v>
      </c>
      <c r="X101" t="s">
        <v>150</v>
      </c>
      <c r="Y101" s="47" t="s">
        <v>129</v>
      </c>
      <c r="AA101" s="64">
        <v>7</v>
      </c>
      <c r="AB101" t="s">
        <v>150</v>
      </c>
      <c r="AC101" s="47" t="s">
        <v>151</v>
      </c>
    </row>
    <row r="102" spans="1:29" x14ac:dyDescent="0.25">
      <c r="A102" s="64" t="s">
        <v>13</v>
      </c>
      <c r="B102" s="64" t="s">
        <v>13</v>
      </c>
      <c r="C102" s="64" t="s">
        <v>13</v>
      </c>
      <c r="D102" s="72" t="s">
        <v>11</v>
      </c>
      <c r="E102" s="65" t="str">
        <f t="shared" si="1"/>
        <v>CCCA</v>
      </c>
      <c r="G102" s="64">
        <v>4</v>
      </c>
      <c r="H102" t="s">
        <v>149</v>
      </c>
      <c r="I102" s="47" t="s">
        <v>146</v>
      </c>
      <c r="K102" s="64">
        <v>6</v>
      </c>
      <c r="L102" t="s">
        <v>147</v>
      </c>
      <c r="M102" s="47" t="s">
        <v>136</v>
      </c>
      <c r="O102" s="64">
        <v>6</v>
      </c>
      <c r="P102" t="s">
        <v>147</v>
      </c>
      <c r="Q102" s="47" t="s">
        <v>136</v>
      </c>
      <c r="S102" s="64">
        <v>4</v>
      </c>
      <c r="T102" t="s">
        <v>149</v>
      </c>
      <c r="U102" s="47" t="s">
        <v>146</v>
      </c>
      <c r="W102" s="64">
        <v>6</v>
      </c>
      <c r="X102" t="s">
        <v>147</v>
      </c>
      <c r="Y102" s="47" t="s">
        <v>148</v>
      </c>
      <c r="AA102" s="64">
        <v>6</v>
      </c>
      <c r="AB102" t="s">
        <v>147</v>
      </c>
      <c r="AC102" s="47" t="s">
        <v>148</v>
      </c>
    </row>
    <row r="103" spans="1:29" x14ac:dyDescent="0.25">
      <c r="A103" s="64" t="s">
        <v>13</v>
      </c>
      <c r="B103" s="64" t="s">
        <v>13</v>
      </c>
      <c r="C103" s="64" t="s">
        <v>13</v>
      </c>
      <c r="D103" s="72" t="s">
        <v>12</v>
      </c>
      <c r="E103" s="65" t="str">
        <f t="shared" si="1"/>
        <v>CCCB</v>
      </c>
      <c r="G103" s="64">
        <v>3.8212530783391991</v>
      </c>
      <c r="H103" t="s">
        <v>149</v>
      </c>
      <c r="I103" s="47" t="s">
        <v>146</v>
      </c>
      <c r="K103" s="64">
        <v>6</v>
      </c>
      <c r="L103" t="s">
        <v>147</v>
      </c>
      <c r="M103" s="47" t="s">
        <v>148</v>
      </c>
      <c r="O103" s="64">
        <v>6</v>
      </c>
      <c r="P103" t="s">
        <v>147</v>
      </c>
      <c r="Q103" s="47" t="s">
        <v>148</v>
      </c>
      <c r="S103" s="64">
        <v>3.8212530783391991</v>
      </c>
      <c r="T103" t="s">
        <v>149</v>
      </c>
      <c r="U103" s="47" t="s">
        <v>146</v>
      </c>
      <c r="W103" s="64">
        <v>6</v>
      </c>
      <c r="X103" t="s">
        <v>147</v>
      </c>
      <c r="Y103" s="47" t="s">
        <v>148</v>
      </c>
      <c r="AA103" s="64">
        <v>6</v>
      </c>
      <c r="AB103" t="s">
        <v>147</v>
      </c>
      <c r="AC103" s="47" t="s">
        <v>148</v>
      </c>
    </row>
    <row r="104" spans="1:29" x14ac:dyDescent="0.25">
      <c r="A104" s="64" t="s">
        <v>13</v>
      </c>
      <c r="B104" s="64" t="s">
        <v>13</v>
      </c>
      <c r="C104" s="64" t="s">
        <v>13</v>
      </c>
      <c r="D104" s="72" t="s">
        <v>13</v>
      </c>
      <c r="E104" s="65" t="str">
        <f t="shared" si="1"/>
        <v>CCCC</v>
      </c>
      <c r="G104" s="64">
        <v>3.5693234419266071</v>
      </c>
      <c r="H104" t="s">
        <v>149</v>
      </c>
      <c r="I104" s="47" t="s">
        <v>146</v>
      </c>
      <c r="K104" s="64">
        <v>6</v>
      </c>
      <c r="L104" t="s">
        <v>147</v>
      </c>
      <c r="M104" s="47" t="s">
        <v>148</v>
      </c>
      <c r="O104" s="64">
        <v>6</v>
      </c>
      <c r="P104" t="s">
        <v>147</v>
      </c>
      <c r="Q104" s="47" t="s">
        <v>148</v>
      </c>
      <c r="S104" s="64">
        <v>3.5693234419266071</v>
      </c>
      <c r="T104" t="s">
        <v>149</v>
      </c>
      <c r="U104" s="47" t="s">
        <v>146</v>
      </c>
      <c r="W104" s="64">
        <v>6</v>
      </c>
      <c r="X104" t="s">
        <v>147</v>
      </c>
      <c r="Y104" s="47" t="s">
        <v>148</v>
      </c>
      <c r="AA104" s="64">
        <v>6</v>
      </c>
      <c r="AB104" t="s">
        <v>147</v>
      </c>
      <c r="AC104" s="47" t="s">
        <v>148</v>
      </c>
    </row>
    <row r="105" spans="1:29" x14ac:dyDescent="0.25">
      <c r="A105" s="64" t="s">
        <v>13</v>
      </c>
      <c r="B105" s="64" t="s">
        <v>13</v>
      </c>
      <c r="C105" s="64" t="s">
        <v>14</v>
      </c>
      <c r="D105" s="72" t="s">
        <v>11</v>
      </c>
      <c r="E105" s="65" t="str">
        <f t="shared" si="1"/>
        <v>CCDA</v>
      </c>
      <c r="G105" s="64">
        <v>4</v>
      </c>
      <c r="H105" t="s">
        <v>149</v>
      </c>
      <c r="I105" s="47" t="s">
        <v>146</v>
      </c>
      <c r="K105" s="64">
        <v>5</v>
      </c>
      <c r="L105" t="s">
        <v>149</v>
      </c>
      <c r="M105" s="47" t="s">
        <v>146</v>
      </c>
      <c r="O105" s="64">
        <v>5</v>
      </c>
      <c r="P105" t="s">
        <v>149</v>
      </c>
      <c r="Q105" s="47" t="s">
        <v>146</v>
      </c>
      <c r="S105" s="64">
        <v>4</v>
      </c>
      <c r="T105" t="s">
        <v>149</v>
      </c>
      <c r="U105" s="47" t="s">
        <v>146</v>
      </c>
      <c r="W105" s="64">
        <v>5</v>
      </c>
      <c r="X105" t="s">
        <v>149</v>
      </c>
      <c r="Y105" s="47" t="s">
        <v>146</v>
      </c>
      <c r="AA105" s="64">
        <v>5</v>
      </c>
      <c r="AB105" t="s">
        <v>149</v>
      </c>
      <c r="AC105" s="47" t="s">
        <v>146</v>
      </c>
    </row>
    <row r="106" spans="1:29" x14ac:dyDescent="0.25">
      <c r="A106" s="64" t="s">
        <v>13</v>
      </c>
      <c r="B106" s="64" t="s">
        <v>13</v>
      </c>
      <c r="C106" s="64" t="s">
        <v>14</v>
      </c>
      <c r="D106" s="72" t="s">
        <v>12</v>
      </c>
      <c r="E106" s="65" t="str">
        <f t="shared" si="1"/>
        <v>CCDB</v>
      </c>
      <c r="G106" s="64">
        <v>3.8212530783391991</v>
      </c>
      <c r="H106" t="s">
        <v>149</v>
      </c>
      <c r="I106" s="47" t="s">
        <v>146</v>
      </c>
      <c r="K106" s="64">
        <v>5</v>
      </c>
      <c r="L106" t="s">
        <v>149</v>
      </c>
      <c r="M106" s="47" t="s">
        <v>146</v>
      </c>
      <c r="O106" s="64">
        <v>5</v>
      </c>
      <c r="P106" t="s">
        <v>149</v>
      </c>
      <c r="Q106" s="47" t="s">
        <v>146</v>
      </c>
      <c r="S106" s="64">
        <v>3.8212530783391991</v>
      </c>
      <c r="T106" t="s">
        <v>149</v>
      </c>
      <c r="U106" s="47" t="s">
        <v>146</v>
      </c>
      <c r="W106" s="64">
        <v>5</v>
      </c>
      <c r="X106" t="s">
        <v>149</v>
      </c>
      <c r="Y106" s="47" t="s">
        <v>146</v>
      </c>
      <c r="AA106" s="64">
        <v>5</v>
      </c>
      <c r="AB106" t="s">
        <v>149</v>
      </c>
      <c r="AC106" s="47" t="s">
        <v>146</v>
      </c>
    </row>
    <row r="107" spans="1:29" x14ac:dyDescent="0.25">
      <c r="A107" s="64" t="s">
        <v>13</v>
      </c>
      <c r="B107" s="64" t="s">
        <v>13</v>
      </c>
      <c r="C107" s="64" t="s">
        <v>14</v>
      </c>
      <c r="D107" s="72" t="s">
        <v>13</v>
      </c>
      <c r="E107" s="65" t="str">
        <f t="shared" si="1"/>
        <v>CCDC</v>
      </c>
      <c r="G107" s="64">
        <v>3.5693234419266071</v>
      </c>
      <c r="H107" t="s">
        <v>149</v>
      </c>
      <c r="I107" s="47" t="s">
        <v>146</v>
      </c>
      <c r="K107" s="64">
        <v>5</v>
      </c>
      <c r="L107" t="s">
        <v>149</v>
      </c>
      <c r="M107" s="47" t="s">
        <v>146</v>
      </c>
      <c r="O107" s="64">
        <v>5</v>
      </c>
      <c r="P107" t="s">
        <v>149</v>
      </c>
      <c r="Q107" s="47" t="s">
        <v>146</v>
      </c>
      <c r="S107" s="64">
        <v>3.5693234419266071</v>
      </c>
      <c r="T107" t="s">
        <v>149</v>
      </c>
      <c r="U107" s="47" t="s">
        <v>146</v>
      </c>
      <c r="W107" s="64">
        <v>5</v>
      </c>
      <c r="X107" t="s">
        <v>149</v>
      </c>
      <c r="Y107" s="47" t="s">
        <v>146</v>
      </c>
      <c r="AA107" s="64">
        <v>5</v>
      </c>
      <c r="AB107" t="s">
        <v>149</v>
      </c>
      <c r="AC107" s="47" t="s">
        <v>146</v>
      </c>
    </row>
    <row r="108" spans="1:29" x14ac:dyDescent="0.25">
      <c r="A108" s="64" t="s">
        <v>13</v>
      </c>
      <c r="B108" s="64" t="s">
        <v>14</v>
      </c>
      <c r="C108" s="64" t="s">
        <v>11</v>
      </c>
      <c r="D108" s="72" t="s">
        <v>11</v>
      </c>
      <c r="E108" s="65" t="str">
        <f t="shared" si="1"/>
        <v>CDAA</v>
      </c>
      <c r="G108" s="64">
        <v>7</v>
      </c>
      <c r="H108" t="s">
        <v>150</v>
      </c>
      <c r="I108" s="47" t="s">
        <v>151</v>
      </c>
      <c r="K108" s="64">
        <v>7</v>
      </c>
      <c r="L108" t="s">
        <v>150</v>
      </c>
      <c r="M108" s="47" t="s">
        <v>151</v>
      </c>
      <c r="O108" s="64">
        <v>7</v>
      </c>
      <c r="P108" t="s">
        <v>150</v>
      </c>
      <c r="Q108" s="47" t="s">
        <v>151</v>
      </c>
      <c r="S108" s="64">
        <v>7</v>
      </c>
      <c r="T108" t="s">
        <v>150</v>
      </c>
      <c r="U108" s="47" t="s">
        <v>127</v>
      </c>
      <c r="W108" s="64">
        <v>7</v>
      </c>
      <c r="X108" t="s">
        <v>150</v>
      </c>
      <c r="Y108" s="47" t="s">
        <v>127</v>
      </c>
      <c r="AA108" s="64">
        <v>7</v>
      </c>
      <c r="AB108" t="s">
        <v>150</v>
      </c>
      <c r="AC108" s="47" t="s">
        <v>151</v>
      </c>
    </row>
    <row r="109" spans="1:29" x14ac:dyDescent="0.25">
      <c r="A109" s="64" t="s">
        <v>13</v>
      </c>
      <c r="B109" s="64" t="s">
        <v>14</v>
      </c>
      <c r="C109" s="64" t="s">
        <v>11</v>
      </c>
      <c r="D109" s="72" t="s">
        <v>12</v>
      </c>
      <c r="E109" s="65" t="str">
        <f t="shared" si="1"/>
        <v>CDAB</v>
      </c>
      <c r="G109" s="64">
        <v>7</v>
      </c>
      <c r="H109" t="s">
        <v>150</v>
      </c>
      <c r="I109" s="47" t="s">
        <v>151</v>
      </c>
      <c r="K109" s="64">
        <v>7</v>
      </c>
      <c r="L109" t="s">
        <v>150</v>
      </c>
      <c r="M109" s="47" t="s">
        <v>151</v>
      </c>
      <c r="O109" s="64">
        <v>7</v>
      </c>
      <c r="P109" t="s">
        <v>150</v>
      </c>
      <c r="Q109" s="47" t="s">
        <v>151</v>
      </c>
      <c r="S109" s="64">
        <v>7</v>
      </c>
      <c r="T109" t="s">
        <v>150</v>
      </c>
      <c r="U109" s="47" t="s">
        <v>127</v>
      </c>
      <c r="W109" s="64">
        <v>7</v>
      </c>
      <c r="X109" t="s">
        <v>150</v>
      </c>
      <c r="Y109" s="47" t="s">
        <v>127</v>
      </c>
      <c r="AA109" s="64">
        <v>7</v>
      </c>
      <c r="AB109" t="s">
        <v>150</v>
      </c>
      <c r="AC109" s="47" t="s">
        <v>151</v>
      </c>
    </row>
    <row r="110" spans="1:29" x14ac:dyDescent="0.25">
      <c r="A110" s="64" t="s">
        <v>13</v>
      </c>
      <c r="B110" s="64" t="s">
        <v>14</v>
      </c>
      <c r="C110" s="64" t="s">
        <v>11</v>
      </c>
      <c r="D110" s="72" t="s">
        <v>13</v>
      </c>
      <c r="E110" s="65" t="str">
        <f t="shared" si="1"/>
        <v>CDAC</v>
      </c>
      <c r="G110" s="64">
        <v>7</v>
      </c>
      <c r="H110" t="s">
        <v>150</v>
      </c>
      <c r="I110" s="47" t="s">
        <v>151</v>
      </c>
      <c r="K110" s="64">
        <v>7</v>
      </c>
      <c r="L110" t="s">
        <v>150</v>
      </c>
      <c r="M110" s="47" t="s">
        <v>151</v>
      </c>
      <c r="O110" s="64">
        <v>7</v>
      </c>
      <c r="P110" t="s">
        <v>150</v>
      </c>
      <c r="Q110" s="47" t="s">
        <v>151</v>
      </c>
      <c r="S110" s="64">
        <v>7</v>
      </c>
      <c r="T110" t="s">
        <v>150</v>
      </c>
      <c r="U110" s="47" t="s">
        <v>129</v>
      </c>
      <c r="W110" s="64">
        <v>7</v>
      </c>
      <c r="X110" t="s">
        <v>150</v>
      </c>
      <c r="Y110" s="47" t="s">
        <v>129</v>
      </c>
      <c r="AA110" s="64">
        <v>7</v>
      </c>
      <c r="AB110" t="s">
        <v>150</v>
      </c>
      <c r="AC110" s="47" t="s">
        <v>151</v>
      </c>
    </row>
    <row r="111" spans="1:29" x14ac:dyDescent="0.25">
      <c r="A111" s="64" t="s">
        <v>13</v>
      </c>
      <c r="B111" s="64" t="s">
        <v>14</v>
      </c>
      <c r="C111" s="64" t="s">
        <v>12</v>
      </c>
      <c r="D111" s="72" t="s">
        <v>11</v>
      </c>
      <c r="E111" s="65" t="str">
        <f t="shared" si="1"/>
        <v>CDBA</v>
      </c>
      <c r="G111" s="64">
        <v>7</v>
      </c>
      <c r="H111" t="s">
        <v>150</v>
      </c>
      <c r="I111" s="47" t="s">
        <v>151</v>
      </c>
      <c r="K111" s="64">
        <v>7</v>
      </c>
      <c r="L111" t="s">
        <v>150</v>
      </c>
      <c r="M111" s="47" t="s">
        <v>151</v>
      </c>
      <c r="O111" s="64">
        <v>7</v>
      </c>
      <c r="P111" t="s">
        <v>150</v>
      </c>
      <c r="Q111" s="47" t="s">
        <v>151</v>
      </c>
      <c r="S111" s="64">
        <v>7</v>
      </c>
      <c r="T111" t="s">
        <v>150</v>
      </c>
      <c r="U111" s="47" t="s">
        <v>127</v>
      </c>
      <c r="W111" s="64">
        <v>7</v>
      </c>
      <c r="X111" t="s">
        <v>150</v>
      </c>
      <c r="Y111" s="47" t="s">
        <v>127</v>
      </c>
      <c r="AA111" s="64">
        <v>7</v>
      </c>
      <c r="AB111" t="s">
        <v>150</v>
      </c>
      <c r="AC111" s="47" t="s">
        <v>151</v>
      </c>
    </row>
    <row r="112" spans="1:29" x14ac:dyDescent="0.25">
      <c r="A112" s="64" t="s">
        <v>13</v>
      </c>
      <c r="B112" s="64" t="s">
        <v>14</v>
      </c>
      <c r="C112" s="64" t="s">
        <v>12</v>
      </c>
      <c r="D112" s="72" t="s">
        <v>12</v>
      </c>
      <c r="E112" s="65" t="str">
        <f t="shared" si="1"/>
        <v>CDBB</v>
      </c>
      <c r="G112" s="64">
        <v>7</v>
      </c>
      <c r="H112" t="s">
        <v>150</v>
      </c>
      <c r="I112" s="47" t="s">
        <v>151</v>
      </c>
      <c r="K112" s="64">
        <v>7</v>
      </c>
      <c r="L112" t="s">
        <v>150</v>
      </c>
      <c r="M112" s="47" t="s">
        <v>151</v>
      </c>
      <c r="O112" s="64">
        <v>7</v>
      </c>
      <c r="P112" t="s">
        <v>150</v>
      </c>
      <c r="Q112" s="47" t="s">
        <v>151</v>
      </c>
      <c r="S112" s="64">
        <v>7</v>
      </c>
      <c r="T112" t="s">
        <v>150</v>
      </c>
      <c r="U112" s="47" t="s">
        <v>127</v>
      </c>
      <c r="W112" s="64">
        <v>7</v>
      </c>
      <c r="X112" t="s">
        <v>150</v>
      </c>
      <c r="Y112" s="47" t="s">
        <v>127</v>
      </c>
      <c r="AA112" s="64">
        <v>7</v>
      </c>
      <c r="AB112" t="s">
        <v>150</v>
      </c>
      <c r="AC112" s="47" t="s">
        <v>151</v>
      </c>
    </row>
    <row r="113" spans="1:29" x14ac:dyDescent="0.25">
      <c r="A113" s="64" t="s">
        <v>13</v>
      </c>
      <c r="B113" s="64" t="s">
        <v>14</v>
      </c>
      <c r="C113" s="64" t="s">
        <v>12</v>
      </c>
      <c r="D113" s="72" t="s">
        <v>13</v>
      </c>
      <c r="E113" s="65" t="str">
        <f t="shared" si="1"/>
        <v>CDBC</v>
      </c>
      <c r="G113" s="64">
        <v>7</v>
      </c>
      <c r="H113" t="s">
        <v>150</v>
      </c>
      <c r="I113" s="47" t="s">
        <v>129</v>
      </c>
      <c r="K113" s="64">
        <v>7</v>
      </c>
      <c r="L113" t="s">
        <v>150</v>
      </c>
      <c r="M113" s="47" t="s">
        <v>151</v>
      </c>
      <c r="O113" s="64">
        <v>7</v>
      </c>
      <c r="P113" t="s">
        <v>150</v>
      </c>
      <c r="Q113" s="47" t="s">
        <v>151</v>
      </c>
      <c r="S113" s="64">
        <v>7</v>
      </c>
      <c r="T113" t="s">
        <v>150</v>
      </c>
      <c r="U113" s="47" t="s">
        <v>129</v>
      </c>
      <c r="W113" s="64">
        <v>7</v>
      </c>
      <c r="X113" t="s">
        <v>150</v>
      </c>
      <c r="Y113" s="47" t="s">
        <v>129</v>
      </c>
      <c r="AA113" s="64">
        <v>7</v>
      </c>
      <c r="AB113" t="s">
        <v>150</v>
      </c>
      <c r="AC113" s="47" t="s">
        <v>151</v>
      </c>
    </row>
    <row r="114" spans="1:29" x14ac:dyDescent="0.25">
      <c r="A114" s="64" t="s">
        <v>13</v>
      </c>
      <c r="B114" s="64" t="s">
        <v>14</v>
      </c>
      <c r="C114" s="64" t="s">
        <v>13</v>
      </c>
      <c r="D114" s="72" t="s">
        <v>11</v>
      </c>
      <c r="E114" s="65" t="str">
        <f t="shared" si="1"/>
        <v>CDCA</v>
      </c>
      <c r="G114" s="64">
        <v>4</v>
      </c>
      <c r="H114" t="s">
        <v>149</v>
      </c>
      <c r="I114" s="47" t="s">
        <v>146</v>
      </c>
      <c r="K114" s="64">
        <v>4</v>
      </c>
      <c r="L114" t="s">
        <v>149</v>
      </c>
      <c r="M114" s="47" t="s">
        <v>146</v>
      </c>
      <c r="O114" s="64">
        <v>5</v>
      </c>
      <c r="P114" t="s">
        <v>149</v>
      </c>
      <c r="Q114" s="47" t="s">
        <v>146</v>
      </c>
      <c r="S114" s="64">
        <v>4</v>
      </c>
      <c r="T114" t="s">
        <v>149</v>
      </c>
      <c r="U114" s="47" t="s">
        <v>146</v>
      </c>
      <c r="W114" s="64">
        <v>4</v>
      </c>
      <c r="X114" t="s">
        <v>149</v>
      </c>
      <c r="Y114" s="47" t="s">
        <v>146</v>
      </c>
      <c r="AA114" s="64">
        <v>5</v>
      </c>
      <c r="AB114" t="s">
        <v>149</v>
      </c>
      <c r="AC114" s="47" t="s">
        <v>146</v>
      </c>
    </row>
    <row r="115" spans="1:29" x14ac:dyDescent="0.25">
      <c r="A115" s="64" t="s">
        <v>13</v>
      </c>
      <c r="B115" s="64" t="s">
        <v>14</v>
      </c>
      <c r="C115" s="64" t="s">
        <v>13</v>
      </c>
      <c r="D115" s="72" t="s">
        <v>12</v>
      </c>
      <c r="E115" s="65" t="str">
        <f t="shared" si="1"/>
        <v>CDCB</v>
      </c>
      <c r="G115" s="64">
        <v>3.8212530783391991</v>
      </c>
      <c r="H115" t="s">
        <v>149</v>
      </c>
      <c r="I115" s="47" t="s">
        <v>146</v>
      </c>
      <c r="K115" s="64">
        <v>3.8212530783391991</v>
      </c>
      <c r="L115" t="s">
        <v>149</v>
      </c>
      <c r="M115" s="47" t="s">
        <v>146</v>
      </c>
      <c r="O115" s="64">
        <v>4.8212530783391987</v>
      </c>
      <c r="P115" t="s">
        <v>149</v>
      </c>
      <c r="Q115" s="47" t="s">
        <v>146</v>
      </c>
      <c r="S115" s="64">
        <v>3.8212530783391991</v>
      </c>
      <c r="T115" t="s">
        <v>149</v>
      </c>
      <c r="U115" s="47" t="s">
        <v>146</v>
      </c>
      <c r="W115" s="64">
        <v>3.8212530783391991</v>
      </c>
      <c r="X115" t="s">
        <v>149</v>
      </c>
      <c r="Y115" s="47" t="s">
        <v>146</v>
      </c>
      <c r="AA115" s="64">
        <v>4.8212530783391987</v>
      </c>
      <c r="AB115" t="s">
        <v>149</v>
      </c>
      <c r="AC115" s="47" t="s">
        <v>146</v>
      </c>
    </row>
    <row r="116" spans="1:29" x14ac:dyDescent="0.25">
      <c r="A116" s="64" t="s">
        <v>13</v>
      </c>
      <c r="B116" s="64" t="s">
        <v>14</v>
      </c>
      <c r="C116" s="64" t="s">
        <v>13</v>
      </c>
      <c r="D116" s="72" t="s">
        <v>13</v>
      </c>
      <c r="E116" s="65" t="str">
        <f t="shared" si="1"/>
        <v>CDCC</v>
      </c>
      <c r="G116" s="64">
        <v>3.5693234419266071</v>
      </c>
      <c r="H116" t="s">
        <v>149</v>
      </c>
      <c r="I116" s="47" t="s">
        <v>146</v>
      </c>
      <c r="K116" s="64">
        <v>3.5693234419266071</v>
      </c>
      <c r="L116" t="s">
        <v>149</v>
      </c>
      <c r="M116" s="47" t="s">
        <v>146</v>
      </c>
      <c r="O116" s="64">
        <v>4.569323441926608</v>
      </c>
      <c r="P116" t="s">
        <v>149</v>
      </c>
      <c r="Q116" s="47" t="s">
        <v>146</v>
      </c>
      <c r="S116" s="64">
        <v>3.5693234419266071</v>
      </c>
      <c r="T116" t="s">
        <v>149</v>
      </c>
      <c r="U116" s="47" t="s">
        <v>146</v>
      </c>
      <c r="W116" s="64">
        <v>3.5693234419266071</v>
      </c>
      <c r="X116" t="s">
        <v>149</v>
      </c>
      <c r="Y116" s="47" t="s">
        <v>146</v>
      </c>
      <c r="AA116" s="64">
        <v>4.569323441926608</v>
      </c>
      <c r="AB116" t="s">
        <v>149</v>
      </c>
      <c r="AC116" s="47" t="s">
        <v>146</v>
      </c>
    </row>
    <row r="117" spans="1:29" x14ac:dyDescent="0.25">
      <c r="A117" s="64" t="s">
        <v>13</v>
      </c>
      <c r="B117" s="64" t="s">
        <v>14</v>
      </c>
      <c r="C117" s="64" t="s">
        <v>14</v>
      </c>
      <c r="D117" s="72" t="s">
        <v>11</v>
      </c>
      <c r="E117" s="65" t="str">
        <f t="shared" si="1"/>
        <v>CDDA</v>
      </c>
      <c r="G117" s="64">
        <v>4</v>
      </c>
      <c r="H117" t="s">
        <v>149</v>
      </c>
      <c r="I117" s="47" t="s">
        <v>146</v>
      </c>
      <c r="K117" s="64">
        <v>5</v>
      </c>
      <c r="L117" t="s">
        <v>149</v>
      </c>
      <c r="M117" s="47" t="s">
        <v>146</v>
      </c>
      <c r="O117" s="64">
        <v>5</v>
      </c>
      <c r="P117" t="s">
        <v>149</v>
      </c>
      <c r="Q117" s="47" t="s">
        <v>146</v>
      </c>
      <c r="S117" s="64">
        <v>4</v>
      </c>
      <c r="T117" t="s">
        <v>149</v>
      </c>
      <c r="U117" s="47" t="s">
        <v>146</v>
      </c>
      <c r="W117" s="64">
        <v>5</v>
      </c>
      <c r="X117" t="s">
        <v>149</v>
      </c>
      <c r="Y117" s="47" t="s">
        <v>146</v>
      </c>
      <c r="AA117" s="64">
        <v>5</v>
      </c>
      <c r="AB117" t="s">
        <v>149</v>
      </c>
      <c r="AC117" s="47" t="s">
        <v>146</v>
      </c>
    </row>
    <row r="118" spans="1:29" x14ac:dyDescent="0.25">
      <c r="A118" s="64" t="s">
        <v>13</v>
      </c>
      <c r="B118" s="64" t="s">
        <v>14</v>
      </c>
      <c r="C118" s="64" t="s">
        <v>14</v>
      </c>
      <c r="D118" s="72" t="s">
        <v>12</v>
      </c>
      <c r="E118" s="65" t="str">
        <f t="shared" si="1"/>
        <v>CDDB</v>
      </c>
      <c r="G118" s="64">
        <v>3.8212530783391991</v>
      </c>
      <c r="H118" t="s">
        <v>149</v>
      </c>
      <c r="I118" s="47" t="s">
        <v>146</v>
      </c>
      <c r="K118" s="64">
        <v>5</v>
      </c>
      <c r="L118" t="s">
        <v>149</v>
      </c>
      <c r="M118" s="47" t="s">
        <v>146</v>
      </c>
      <c r="O118" s="64">
        <v>5</v>
      </c>
      <c r="P118" t="s">
        <v>149</v>
      </c>
      <c r="Q118" s="47" t="s">
        <v>146</v>
      </c>
      <c r="S118" s="64">
        <v>3.8212530783391991</v>
      </c>
      <c r="T118" t="s">
        <v>149</v>
      </c>
      <c r="U118" s="47" t="s">
        <v>146</v>
      </c>
      <c r="W118" s="64">
        <v>5</v>
      </c>
      <c r="X118" t="s">
        <v>149</v>
      </c>
      <c r="Y118" s="47" t="s">
        <v>146</v>
      </c>
      <c r="AA118" s="64">
        <v>5</v>
      </c>
      <c r="AB118" t="s">
        <v>149</v>
      </c>
      <c r="AC118" s="47" t="s">
        <v>146</v>
      </c>
    </row>
    <row r="119" spans="1:29" ht="15.75" thickBot="1" x14ac:dyDescent="0.3">
      <c r="A119" s="67" t="s">
        <v>13</v>
      </c>
      <c r="B119" s="67" t="s">
        <v>14</v>
      </c>
      <c r="C119" s="67" t="s">
        <v>14</v>
      </c>
      <c r="D119" s="73" t="s">
        <v>13</v>
      </c>
      <c r="E119" s="74" t="str">
        <f t="shared" si="1"/>
        <v>CDDC</v>
      </c>
      <c r="F119" s="66"/>
      <c r="G119" s="48">
        <v>3.5693234419266071</v>
      </c>
      <c r="H119" s="48" t="s">
        <v>149</v>
      </c>
      <c r="I119" s="49" t="s">
        <v>146</v>
      </c>
      <c r="J119" s="48"/>
      <c r="K119" s="67">
        <v>5</v>
      </c>
      <c r="L119" s="48" t="s">
        <v>149</v>
      </c>
      <c r="M119" s="49" t="s">
        <v>146</v>
      </c>
      <c r="N119" s="48"/>
      <c r="O119" s="67">
        <v>5</v>
      </c>
      <c r="P119" s="48" t="s">
        <v>149</v>
      </c>
      <c r="Q119" s="49" t="s">
        <v>146</v>
      </c>
      <c r="R119" s="48"/>
      <c r="S119" s="67">
        <v>3.5693234419266071</v>
      </c>
      <c r="T119" s="48" t="s">
        <v>149</v>
      </c>
      <c r="U119" s="49" t="s">
        <v>146</v>
      </c>
      <c r="V119" s="48"/>
      <c r="W119" s="67">
        <v>5</v>
      </c>
      <c r="X119" s="48" t="s">
        <v>149</v>
      </c>
      <c r="Y119" s="49" t="s">
        <v>146</v>
      </c>
      <c r="Z119" s="66"/>
      <c r="AA119" s="67">
        <v>5</v>
      </c>
      <c r="AB119" s="48" t="s">
        <v>149</v>
      </c>
      <c r="AC119" s="49" t="s">
        <v>146</v>
      </c>
    </row>
    <row r="120" spans="1:29" x14ac:dyDescent="0.25">
      <c r="A120" t="s">
        <v>11</v>
      </c>
      <c r="B120" t="s">
        <v>11</v>
      </c>
      <c r="C120" t="s">
        <v>12</v>
      </c>
      <c r="D120" s="79" t="s">
        <v>11</v>
      </c>
      <c r="E120" s="65" t="str">
        <f t="shared" si="1"/>
        <v>AABA</v>
      </c>
      <c r="G120" s="64" t="s">
        <v>164</v>
      </c>
      <c r="H120" t="s">
        <v>172</v>
      </c>
      <c r="I120" s="69" t="s">
        <v>173</v>
      </c>
      <c r="K120" s="64" t="s">
        <v>164</v>
      </c>
      <c r="L120" t="s">
        <v>172</v>
      </c>
      <c r="M120" s="69" t="s">
        <v>173</v>
      </c>
      <c r="O120" s="64" t="s">
        <v>164</v>
      </c>
      <c r="P120" t="s">
        <v>172</v>
      </c>
      <c r="Q120" s="69" t="s">
        <v>173</v>
      </c>
      <c r="S120" s="64" t="s">
        <v>164</v>
      </c>
      <c r="T120" t="s">
        <v>172</v>
      </c>
      <c r="U120" s="47" t="s">
        <v>173</v>
      </c>
      <c r="W120" s="64" t="s">
        <v>164</v>
      </c>
      <c r="X120" t="s">
        <v>172</v>
      </c>
      <c r="Y120" s="69" t="s">
        <v>173</v>
      </c>
      <c r="AA120" s="64" t="s">
        <v>164</v>
      </c>
      <c r="AB120" t="s">
        <v>172</v>
      </c>
      <c r="AC120" s="69" t="s">
        <v>173</v>
      </c>
    </row>
    <row r="121" spans="1:29" x14ac:dyDescent="0.25">
      <c r="A121" t="s">
        <v>11</v>
      </c>
      <c r="B121" t="s">
        <v>11</v>
      </c>
      <c r="C121" t="s">
        <v>12</v>
      </c>
      <c r="D121" s="79" t="s">
        <v>12</v>
      </c>
      <c r="E121" s="65" t="str">
        <f t="shared" si="1"/>
        <v>AABB</v>
      </c>
      <c r="G121" s="64" t="s">
        <v>164</v>
      </c>
      <c r="H121" t="s">
        <v>172</v>
      </c>
      <c r="I121" s="47" t="s">
        <v>173</v>
      </c>
      <c r="K121" s="64" t="s">
        <v>164</v>
      </c>
      <c r="L121" t="s">
        <v>172</v>
      </c>
      <c r="M121" s="47" t="s">
        <v>173</v>
      </c>
      <c r="O121" s="64" t="s">
        <v>164</v>
      </c>
      <c r="P121" t="s">
        <v>172</v>
      </c>
      <c r="Q121" s="47" t="s">
        <v>173</v>
      </c>
      <c r="S121" s="64" t="s">
        <v>164</v>
      </c>
      <c r="T121" t="s">
        <v>172</v>
      </c>
      <c r="U121" s="47" t="s">
        <v>173</v>
      </c>
      <c r="W121" s="64" t="s">
        <v>164</v>
      </c>
      <c r="X121" t="s">
        <v>172</v>
      </c>
      <c r="Y121" s="47" t="s">
        <v>173</v>
      </c>
      <c r="AA121" s="64" t="s">
        <v>164</v>
      </c>
      <c r="AB121" t="s">
        <v>172</v>
      </c>
      <c r="AC121" s="47" t="s">
        <v>173</v>
      </c>
    </row>
    <row r="122" spans="1:29" x14ac:dyDescent="0.25">
      <c r="A122" t="s">
        <v>11</v>
      </c>
      <c r="B122" t="s">
        <v>11</v>
      </c>
      <c r="C122" t="s">
        <v>12</v>
      </c>
      <c r="D122" s="79" t="s">
        <v>13</v>
      </c>
      <c r="E122" s="65" t="str">
        <f t="shared" si="1"/>
        <v>AABC</v>
      </c>
      <c r="G122" s="64" t="s">
        <v>164</v>
      </c>
      <c r="H122" t="s">
        <v>172</v>
      </c>
      <c r="I122" s="47" t="s">
        <v>173</v>
      </c>
      <c r="K122" s="64" t="s">
        <v>164</v>
      </c>
      <c r="L122" t="s">
        <v>172</v>
      </c>
      <c r="M122" s="47" t="s">
        <v>173</v>
      </c>
      <c r="O122" s="64" t="s">
        <v>164</v>
      </c>
      <c r="P122" t="s">
        <v>172</v>
      </c>
      <c r="Q122" s="47" t="s">
        <v>173</v>
      </c>
      <c r="S122" s="64" t="s">
        <v>164</v>
      </c>
      <c r="T122" t="s">
        <v>172</v>
      </c>
      <c r="U122" s="47" t="s">
        <v>173</v>
      </c>
      <c r="W122" s="64" t="s">
        <v>164</v>
      </c>
      <c r="X122" t="s">
        <v>172</v>
      </c>
      <c r="Y122" s="47" t="s">
        <v>173</v>
      </c>
      <c r="AA122" s="64" t="s">
        <v>164</v>
      </c>
      <c r="AB122" t="s">
        <v>172</v>
      </c>
      <c r="AC122" s="47" t="s">
        <v>173</v>
      </c>
    </row>
    <row r="123" spans="1:29" x14ac:dyDescent="0.25">
      <c r="A123" t="s">
        <v>11</v>
      </c>
      <c r="B123" t="s">
        <v>11</v>
      </c>
      <c r="C123" t="s">
        <v>13</v>
      </c>
      <c r="D123" s="79" t="s">
        <v>11</v>
      </c>
      <c r="E123" s="65" t="str">
        <f t="shared" si="1"/>
        <v>AACA</v>
      </c>
      <c r="G123" s="64" t="s">
        <v>164</v>
      </c>
      <c r="H123" t="s">
        <v>172</v>
      </c>
      <c r="I123" s="47" t="s">
        <v>174</v>
      </c>
      <c r="K123" s="64" t="s">
        <v>164</v>
      </c>
      <c r="L123" t="s">
        <v>172</v>
      </c>
      <c r="M123" s="47" t="s">
        <v>174</v>
      </c>
      <c r="O123" s="64" t="s">
        <v>164</v>
      </c>
      <c r="P123" t="s">
        <v>172</v>
      </c>
      <c r="Q123" s="47" t="s">
        <v>174</v>
      </c>
      <c r="S123" s="64" t="s">
        <v>164</v>
      </c>
      <c r="T123" t="s">
        <v>172</v>
      </c>
      <c r="U123" s="47" t="s">
        <v>174</v>
      </c>
      <c r="W123" s="64" t="s">
        <v>164</v>
      </c>
      <c r="X123" t="s">
        <v>172</v>
      </c>
      <c r="Y123" s="47" t="s">
        <v>174</v>
      </c>
      <c r="AA123" s="64" t="s">
        <v>164</v>
      </c>
      <c r="AB123" t="s">
        <v>172</v>
      </c>
      <c r="AC123" s="47" t="s">
        <v>174</v>
      </c>
    </row>
    <row r="124" spans="1:29" x14ac:dyDescent="0.25">
      <c r="A124" t="s">
        <v>11</v>
      </c>
      <c r="B124" t="s">
        <v>11</v>
      </c>
      <c r="C124" t="s">
        <v>13</v>
      </c>
      <c r="D124" s="79" t="s">
        <v>12</v>
      </c>
      <c r="E124" s="65" t="str">
        <f t="shared" si="1"/>
        <v>AACB</v>
      </c>
      <c r="G124" s="64" t="s">
        <v>164</v>
      </c>
      <c r="H124" t="s">
        <v>172</v>
      </c>
      <c r="I124" s="47" t="s">
        <v>174</v>
      </c>
      <c r="K124" s="64" t="s">
        <v>164</v>
      </c>
      <c r="L124" t="s">
        <v>172</v>
      </c>
      <c r="M124" s="47" t="s">
        <v>174</v>
      </c>
      <c r="O124" s="64" t="s">
        <v>164</v>
      </c>
      <c r="P124" t="s">
        <v>172</v>
      </c>
      <c r="Q124" s="47" t="s">
        <v>174</v>
      </c>
      <c r="S124" s="64" t="s">
        <v>164</v>
      </c>
      <c r="T124" t="s">
        <v>172</v>
      </c>
      <c r="U124" s="47" t="s">
        <v>174</v>
      </c>
      <c r="W124" s="64" t="s">
        <v>164</v>
      </c>
      <c r="X124" t="s">
        <v>172</v>
      </c>
      <c r="Y124" s="47" t="s">
        <v>174</v>
      </c>
      <c r="AA124" s="64" t="s">
        <v>164</v>
      </c>
      <c r="AB124" t="s">
        <v>172</v>
      </c>
      <c r="AC124" s="47" t="s">
        <v>174</v>
      </c>
    </row>
    <row r="125" spans="1:29" x14ac:dyDescent="0.25">
      <c r="A125" t="s">
        <v>11</v>
      </c>
      <c r="B125" t="s">
        <v>11</v>
      </c>
      <c r="C125" t="s">
        <v>13</v>
      </c>
      <c r="D125" s="79" t="s">
        <v>13</v>
      </c>
      <c r="E125" s="65" t="str">
        <f t="shared" si="1"/>
        <v>AACC</v>
      </c>
      <c r="G125" s="64" t="s">
        <v>164</v>
      </c>
      <c r="H125" t="s">
        <v>172</v>
      </c>
      <c r="I125" s="47" t="s">
        <v>174</v>
      </c>
      <c r="K125" s="64" t="s">
        <v>164</v>
      </c>
      <c r="L125" t="s">
        <v>172</v>
      </c>
      <c r="M125" s="47" t="s">
        <v>174</v>
      </c>
      <c r="O125" s="64" t="s">
        <v>164</v>
      </c>
      <c r="P125" t="s">
        <v>172</v>
      </c>
      <c r="Q125" s="47" t="s">
        <v>174</v>
      </c>
      <c r="S125" s="64" t="s">
        <v>164</v>
      </c>
      <c r="T125" t="s">
        <v>172</v>
      </c>
      <c r="U125" s="47" t="s">
        <v>174</v>
      </c>
      <c r="W125" s="64" t="s">
        <v>164</v>
      </c>
      <c r="X125" t="s">
        <v>172</v>
      </c>
      <c r="Y125" s="47" t="s">
        <v>174</v>
      </c>
      <c r="AA125" s="64" t="s">
        <v>164</v>
      </c>
      <c r="AB125" t="s">
        <v>172</v>
      </c>
      <c r="AC125" s="47" t="s">
        <v>174</v>
      </c>
    </row>
    <row r="126" spans="1:29" x14ac:dyDescent="0.25">
      <c r="A126" t="s">
        <v>11</v>
      </c>
      <c r="B126" t="s">
        <v>11</v>
      </c>
      <c r="C126" t="s">
        <v>14</v>
      </c>
      <c r="D126" s="79" t="s">
        <v>11</v>
      </c>
      <c r="E126" s="65" t="str">
        <f t="shared" si="1"/>
        <v>AADA</v>
      </c>
      <c r="G126" s="64" t="s">
        <v>164</v>
      </c>
      <c r="H126" t="s">
        <v>172</v>
      </c>
      <c r="I126" s="47" t="s">
        <v>175</v>
      </c>
      <c r="K126" s="64" t="s">
        <v>164</v>
      </c>
      <c r="L126" t="s">
        <v>172</v>
      </c>
      <c r="M126" s="47" t="s">
        <v>175</v>
      </c>
      <c r="O126" s="64" t="s">
        <v>164</v>
      </c>
      <c r="P126" t="s">
        <v>172</v>
      </c>
      <c r="Q126" s="47" t="s">
        <v>175</v>
      </c>
      <c r="S126" s="64" t="s">
        <v>164</v>
      </c>
      <c r="T126" t="s">
        <v>172</v>
      </c>
      <c r="U126" s="47" t="s">
        <v>175</v>
      </c>
      <c r="W126" s="64" t="s">
        <v>164</v>
      </c>
      <c r="X126" t="s">
        <v>172</v>
      </c>
      <c r="Y126" s="47" t="s">
        <v>175</v>
      </c>
      <c r="AA126" s="64" t="s">
        <v>164</v>
      </c>
      <c r="AB126" t="s">
        <v>172</v>
      </c>
      <c r="AC126" s="47" t="s">
        <v>175</v>
      </c>
    </row>
    <row r="127" spans="1:29" x14ac:dyDescent="0.25">
      <c r="A127" t="s">
        <v>11</v>
      </c>
      <c r="B127" t="s">
        <v>11</v>
      </c>
      <c r="C127" t="s">
        <v>14</v>
      </c>
      <c r="D127" s="79" t="s">
        <v>12</v>
      </c>
      <c r="E127" s="65" t="str">
        <f t="shared" si="1"/>
        <v>AADB</v>
      </c>
      <c r="G127" s="64" t="s">
        <v>164</v>
      </c>
      <c r="H127" t="s">
        <v>172</v>
      </c>
      <c r="I127" s="47" t="s">
        <v>175</v>
      </c>
      <c r="K127" s="64" t="s">
        <v>164</v>
      </c>
      <c r="L127" t="s">
        <v>172</v>
      </c>
      <c r="M127" s="47" t="s">
        <v>175</v>
      </c>
      <c r="O127" s="64" t="s">
        <v>164</v>
      </c>
      <c r="P127" t="s">
        <v>172</v>
      </c>
      <c r="Q127" s="47" t="s">
        <v>175</v>
      </c>
      <c r="S127" s="64" t="s">
        <v>164</v>
      </c>
      <c r="T127" t="s">
        <v>172</v>
      </c>
      <c r="U127" s="47" t="s">
        <v>175</v>
      </c>
      <c r="W127" s="64" t="s">
        <v>164</v>
      </c>
      <c r="X127" t="s">
        <v>172</v>
      </c>
      <c r="Y127" s="47" t="s">
        <v>175</v>
      </c>
      <c r="AA127" s="64" t="s">
        <v>164</v>
      </c>
      <c r="AB127" t="s">
        <v>172</v>
      </c>
      <c r="AC127" s="47" t="s">
        <v>175</v>
      </c>
    </row>
    <row r="128" spans="1:29" x14ac:dyDescent="0.25">
      <c r="A128" t="s">
        <v>11</v>
      </c>
      <c r="B128" t="s">
        <v>11</v>
      </c>
      <c r="C128" t="s">
        <v>14</v>
      </c>
      <c r="D128" s="79" t="s">
        <v>13</v>
      </c>
      <c r="E128" s="65" t="str">
        <f t="shared" si="1"/>
        <v>AADC</v>
      </c>
      <c r="G128" s="64" t="s">
        <v>164</v>
      </c>
      <c r="H128" t="s">
        <v>172</v>
      </c>
      <c r="I128" s="47" t="s">
        <v>175</v>
      </c>
      <c r="K128" s="64" t="s">
        <v>164</v>
      </c>
      <c r="L128" t="s">
        <v>172</v>
      </c>
      <c r="M128" s="47" t="s">
        <v>175</v>
      </c>
      <c r="O128" s="64" t="s">
        <v>164</v>
      </c>
      <c r="P128" t="s">
        <v>172</v>
      </c>
      <c r="Q128" s="47" t="s">
        <v>175</v>
      </c>
      <c r="S128" s="64" t="s">
        <v>164</v>
      </c>
      <c r="T128" t="s">
        <v>172</v>
      </c>
      <c r="U128" s="47" t="s">
        <v>175</v>
      </c>
      <c r="W128" s="64" t="s">
        <v>164</v>
      </c>
      <c r="X128" t="s">
        <v>172</v>
      </c>
      <c r="Y128" s="47" t="s">
        <v>175</v>
      </c>
      <c r="AA128" s="64" t="s">
        <v>164</v>
      </c>
      <c r="AB128" t="s">
        <v>172</v>
      </c>
      <c r="AC128" s="47" t="s">
        <v>175</v>
      </c>
    </row>
    <row r="129" spans="1:29" x14ac:dyDescent="0.25">
      <c r="A129" t="s">
        <v>12</v>
      </c>
      <c r="B129" t="s">
        <v>11</v>
      </c>
      <c r="C129" t="s">
        <v>12</v>
      </c>
      <c r="D129" s="79" t="s">
        <v>11</v>
      </c>
      <c r="E129" s="65" t="str">
        <f t="shared" si="1"/>
        <v>BABA</v>
      </c>
      <c r="G129" s="64" t="s">
        <v>164</v>
      </c>
      <c r="H129" t="s">
        <v>172</v>
      </c>
      <c r="I129" s="47" t="s">
        <v>173</v>
      </c>
      <c r="K129" s="64" t="s">
        <v>164</v>
      </c>
      <c r="L129" t="s">
        <v>172</v>
      </c>
      <c r="M129" s="47" t="s">
        <v>173</v>
      </c>
      <c r="O129" s="64" t="s">
        <v>164</v>
      </c>
      <c r="P129" t="s">
        <v>172</v>
      </c>
      <c r="Q129" s="47" t="s">
        <v>173</v>
      </c>
      <c r="S129" s="64" t="s">
        <v>164</v>
      </c>
      <c r="T129" t="s">
        <v>172</v>
      </c>
      <c r="U129" s="47" t="s">
        <v>173</v>
      </c>
      <c r="W129" s="64" t="s">
        <v>164</v>
      </c>
      <c r="X129" t="s">
        <v>172</v>
      </c>
      <c r="Y129" s="47" t="s">
        <v>173</v>
      </c>
      <c r="AA129" s="64" t="s">
        <v>164</v>
      </c>
      <c r="AB129" t="s">
        <v>172</v>
      </c>
      <c r="AC129" s="47" t="s">
        <v>173</v>
      </c>
    </row>
    <row r="130" spans="1:29" x14ac:dyDescent="0.25">
      <c r="A130" t="s">
        <v>12</v>
      </c>
      <c r="B130" t="s">
        <v>11</v>
      </c>
      <c r="C130" t="s">
        <v>12</v>
      </c>
      <c r="D130" s="79" t="s">
        <v>12</v>
      </c>
      <c r="E130" s="65" t="str">
        <f t="shared" si="1"/>
        <v>BABB</v>
      </c>
      <c r="G130" s="64" t="s">
        <v>164</v>
      </c>
      <c r="H130" t="s">
        <v>172</v>
      </c>
      <c r="I130" s="47" t="s">
        <v>173</v>
      </c>
      <c r="K130" s="64" t="s">
        <v>164</v>
      </c>
      <c r="L130" t="s">
        <v>172</v>
      </c>
      <c r="M130" s="47" t="s">
        <v>173</v>
      </c>
      <c r="O130" s="64" t="s">
        <v>164</v>
      </c>
      <c r="P130" t="s">
        <v>172</v>
      </c>
      <c r="Q130" s="47" t="s">
        <v>173</v>
      </c>
      <c r="S130" s="64" t="s">
        <v>164</v>
      </c>
      <c r="T130" t="s">
        <v>172</v>
      </c>
      <c r="U130" s="47" t="s">
        <v>173</v>
      </c>
      <c r="W130" s="64" t="s">
        <v>164</v>
      </c>
      <c r="X130" t="s">
        <v>172</v>
      </c>
      <c r="Y130" s="47" t="s">
        <v>173</v>
      </c>
      <c r="AA130" s="64" t="s">
        <v>164</v>
      </c>
      <c r="AB130" t="s">
        <v>172</v>
      </c>
      <c r="AC130" s="47" t="s">
        <v>173</v>
      </c>
    </row>
    <row r="131" spans="1:29" x14ac:dyDescent="0.25">
      <c r="A131" t="s">
        <v>12</v>
      </c>
      <c r="B131" t="s">
        <v>11</v>
      </c>
      <c r="C131" t="s">
        <v>12</v>
      </c>
      <c r="D131" s="79" t="s">
        <v>13</v>
      </c>
      <c r="E131" s="65" t="str">
        <f t="shared" si="1"/>
        <v>BABC</v>
      </c>
      <c r="G131" s="64" t="s">
        <v>164</v>
      </c>
      <c r="H131" t="s">
        <v>172</v>
      </c>
      <c r="I131" s="47" t="s">
        <v>173</v>
      </c>
      <c r="K131" s="64" t="s">
        <v>164</v>
      </c>
      <c r="L131" t="s">
        <v>172</v>
      </c>
      <c r="M131" s="47" t="s">
        <v>173</v>
      </c>
      <c r="O131" s="64" t="s">
        <v>164</v>
      </c>
      <c r="P131" t="s">
        <v>172</v>
      </c>
      <c r="Q131" s="47" t="s">
        <v>173</v>
      </c>
      <c r="S131" s="64" t="s">
        <v>164</v>
      </c>
      <c r="T131" t="s">
        <v>172</v>
      </c>
      <c r="U131" s="47" t="s">
        <v>173</v>
      </c>
      <c r="W131" s="64" t="s">
        <v>164</v>
      </c>
      <c r="X131" t="s">
        <v>172</v>
      </c>
      <c r="Y131" s="47" t="s">
        <v>173</v>
      </c>
      <c r="AA131" s="64" t="s">
        <v>164</v>
      </c>
      <c r="AB131" t="s">
        <v>172</v>
      </c>
      <c r="AC131" s="47" t="s">
        <v>173</v>
      </c>
    </row>
    <row r="132" spans="1:29" x14ac:dyDescent="0.25">
      <c r="A132" t="s">
        <v>12</v>
      </c>
      <c r="B132" t="s">
        <v>11</v>
      </c>
      <c r="C132" t="s">
        <v>13</v>
      </c>
      <c r="D132" s="79" t="s">
        <v>11</v>
      </c>
      <c r="E132" s="65" t="str">
        <f t="shared" ref="E132:E146" si="2">A132&amp;B132&amp;C132&amp;D132</f>
        <v>BACA</v>
      </c>
      <c r="G132" s="64" t="s">
        <v>164</v>
      </c>
      <c r="H132" t="s">
        <v>172</v>
      </c>
      <c r="I132" s="47" t="s">
        <v>174</v>
      </c>
      <c r="K132" s="64" t="s">
        <v>164</v>
      </c>
      <c r="L132" t="s">
        <v>172</v>
      </c>
      <c r="M132" s="47" t="s">
        <v>174</v>
      </c>
      <c r="O132" s="64" t="s">
        <v>164</v>
      </c>
      <c r="P132" t="s">
        <v>172</v>
      </c>
      <c r="Q132" s="47" t="s">
        <v>174</v>
      </c>
      <c r="S132" s="64" t="s">
        <v>164</v>
      </c>
      <c r="T132" t="s">
        <v>172</v>
      </c>
      <c r="U132" s="47" t="s">
        <v>174</v>
      </c>
      <c r="W132" s="64" t="s">
        <v>164</v>
      </c>
      <c r="X132" t="s">
        <v>172</v>
      </c>
      <c r="Y132" s="47" t="s">
        <v>174</v>
      </c>
      <c r="AA132" s="64" t="s">
        <v>164</v>
      </c>
      <c r="AB132" t="s">
        <v>172</v>
      </c>
      <c r="AC132" s="47" t="s">
        <v>174</v>
      </c>
    </row>
    <row r="133" spans="1:29" x14ac:dyDescent="0.25">
      <c r="A133" t="s">
        <v>12</v>
      </c>
      <c r="B133" t="s">
        <v>11</v>
      </c>
      <c r="C133" t="s">
        <v>13</v>
      </c>
      <c r="D133" s="79" t="s">
        <v>12</v>
      </c>
      <c r="E133" s="65" t="str">
        <f t="shared" si="2"/>
        <v>BACB</v>
      </c>
      <c r="G133" s="64" t="s">
        <v>164</v>
      </c>
      <c r="H133" t="s">
        <v>172</v>
      </c>
      <c r="I133" s="47" t="s">
        <v>174</v>
      </c>
      <c r="K133" s="64" t="s">
        <v>164</v>
      </c>
      <c r="L133" t="s">
        <v>172</v>
      </c>
      <c r="M133" s="47" t="s">
        <v>174</v>
      </c>
      <c r="O133" s="64" t="s">
        <v>164</v>
      </c>
      <c r="P133" t="s">
        <v>172</v>
      </c>
      <c r="Q133" s="47" t="s">
        <v>174</v>
      </c>
      <c r="S133" s="64" t="s">
        <v>164</v>
      </c>
      <c r="T133" t="s">
        <v>172</v>
      </c>
      <c r="U133" s="47" t="s">
        <v>174</v>
      </c>
      <c r="W133" s="64" t="s">
        <v>164</v>
      </c>
      <c r="X133" t="s">
        <v>172</v>
      </c>
      <c r="Y133" s="47" t="s">
        <v>174</v>
      </c>
      <c r="AA133" s="64" t="s">
        <v>164</v>
      </c>
      <c r="AB133" t="s">
        <v>172</v>
      </c>
      <c r="AC133" s="47" t="s">
        <v>174</v>
      </c>
    </row>
    <row r="134" spans="1:29" x14ac:dyDescent="0.25">
      <c r="A134" t="s">
        <v>12</v>
      </c>
      <c r="B134" t="s">
        <v>11</v>
      </c>
      <c r="C134" t="s">
        <v>13</v>
      </c>
      <c r="D134" s="79" t="s">
        <v>13</v>
      </c>
      <c r="E134" s="65" t="str">
        <f t="shared" si="2"/>
        <v>BACC</v>
      </c>
      <c r="G134" s="64" t="s">
        <v>164</v>
      </c>
      <c r="H134" t="s">
        <v>172</v>
      </c>
      <c r="I134" s="47" t="s">
        <v>174</v>
      </c>
      <c r="K134" s="64" t="s">
        <v>164</v>
      </c>
      <c r="L134" t="s">
        <v>172</v>
      </c>
      <c r="M134" s="47" t="s">
        <v>174</v>
      </c>
      <c r="O134" s="64" t="s">
        <v>164</v>
      </c>
      <c r="P134" t="s">
        <v>172</v>
      </c>
      <c r="Q134" s="47" t="s">
        <v>174</v>
      </c>
      <c r="S134" s="64" t="s">
        <v>164</v>
      </c>
      <c r="T134" t="s">
        <v>172</v>
      </c>
      <c r="U134" s="47" t="s">
        <v>174</v>
      </c>
      <c r="W134" s="64" t="s">
        <v>164</v>
      </c>
      <c r="X134" t="s">
        <v>172</v>
      </c>
      <c r="Y134" s="47" t="s">
        <v>174</v>
      </c>
      <c r="AA134" s="64" t="s">
        <v>164</v>
      </c>
      <c r="AB134" t="s">
        <v>172</v>
      </c>
      <c r="AC134" s="47" t="s">
        <v>174</v>
      </c>
    </row>
    <row r="135" spans="1:29" x14ac:dyDescent="0.25">
      <c r="A135" t="s">
        <v>12</v>
      </c>
      <c r="B135" t="s">
        <v>11</v>
      </c>
      <c r="C135" t="s">
        <v>14</v>
      </c>
      <c r="D135" s="79" t="s">
        <v>11</v>
      </c>
      <c r="E135" s="65" t="str">
        <f t="shared" si="2"/>
        <v>BADA</v>
      </c>
      <c r="G135" s="64" t="s">
        <v>164</v>
      </c>
      <c r="H135" t="s">
        <v>172</v>
      </c>
      <c r="I135" s="47" t="s">
        <v>175</v>
      </c>
      <c r="K135" s="64" t="s">
        <v>164</v>
      </c>
      <c r="L135" t="s">
        <v>172</v>
      </c>
      <c r="M135" s="47" t="s">
        <v>175</v>
      </c>
      <c r="O135" s="64" t="s">
        <v>164</v>
      </c>
      <c r="P135" t="s">
        <v>172</v>
      </c>
      <c r="Q135" s="47" t="s">
        <v>175</v>
      </c>
      <c r="S135" s="64" t="s">
        <v>164</v>
      </c>
      <c r="T135" t="s">
        <v>172</v>
      </c>
      <c r="U135" s="47" t="s">
        <v>175</v>
      </c>
      <c r="W135" s="64" t="s">
        <v>164</v>
      </c>
      <c r="X135" t="s">
        <v>172</v>
      </c>
      <c r="Y135" s="47" t="s">
        <v>175</v>
      </c>
      <c r="AA135" s="64" t="s">
        <v>164</v>
      </c>
      <c r="AB135" t="s">
        <v>172</v>
      </c>
      <c r="AC135" s="47" t="s">
        <v>175</v>
      </c>
    </row>
    <row r="136" spans="1:29" x14ac:dyDescent="0.25">
      <c r="A136" t="s">
        <v>12</v>
      </c>
      <c r="B136" t="s">
        <v>11</v>
      </c>
      <c r="C136" t="s">
        <v>14</v>
      </c>
      <c r="D136" s="79" t="s">
        <v>12</v>
      </c>
      <c r="E136" s="65" t="str">
        <f t="shared" si="2"/>
        <v>BADB</v>
      </c>
      <c r="G136" s="64" t="s">
        <v>164</v>
      </c>
      <c r="H136" t="s">
        <v>172</v>
      </c>
      <c r="I136" s="47" t="s">
        <v>175</v>
      </c>
      <c r="K136" s="64" t="s">
        <v>164</v>
      </c>
      <c r="L136" t="s">
        <v>172</v>
      </c>
      <c r="M136" s="47" t="s">
        <v>175</v>
      </c>
      <c r="O136" s="64" t="s">
        <v>164</v>
      </c>
      <c r="P136" t="s">
        <v>172</v>
      </c>
      <c r="Q136" s="47" t="s">
        <v>175</v>
      </c>
      <c r="S136" s="64" t="s">
        <v>164</v>
      </c>
      <c r="T136" t="s">
        <v>172</v>
      </c>
      <c r="U136" s="47" t="s">
        <v>175</v>
      </c>
      <c r="W136" s="64" t="s">
        <v>164</v>
      </c>
      <c r="X136" t="s">
        <v>172</v>
      </c>
      <c r="Y136" s="47" t="s">
        <v>175</v>
      </c>
      <c r="AA136" s="64" t="s">
        <v>164</v>
      </c>
      <c r="AB136" t="s">
        <v>172</v>
      </c>
      <c r="AC136" s="47" t="s">
        <v>175</v>
      </c>
    </row>
    <row r="137" spans="1:29" x14ac:dyDescent="0.25">
      <c r="A137" t="s">
        <v>12</v>
      </c>
      <c r="B137" t="s">
        <v>11</v>
      </c>
      <c r="C137" t="s">
        <v>14</v>
      </c>
      <c r="D137" s="79" t="s">
        <v>13</v>
      </c>
      <c r="E137" s="65" t="str">
        <f t="shared" si="2"/>
        <v>BADC</v>
      </c>
      <c r="G137" s="64" t="s">
        <v>164</v>
      </c>
      <c r="H137" t="s">
        <v>172</v>
      </c>
      <c r="I137" s="47" t="s">
        <v>175</v>
      </c>
      <c r="K137" s="64" t="s">
        <v>164</v>
      </c>
      <c r="L137" t="s">
        <v>172</v>
      </c>
      <c r="M137" s="47" t="s">
        <v>175</v>
      </c>
      <c r="O137" s="64" t="s">
        <v>164</v>
      </c>
      <c r="P137" t="s">
        <v>172</v>
      </c>
      <c r="Q137" s="47" t="s">
        <v>175</v>
      </c>
      <c r="S137" s="64" t="s">
        <v>164</v>
      </c>
      <c r="T137" t="s">
        <v>172</v>
      </c>
      <c r="U137" s="47" t="s">
        <v>175</v>
      </c>
      <c r="W137" s="64" t="s">
        <v>164</v>
      </c>
      <c r="X137" t="s">
        <v>172</v>
      </c>
      <c r="Y137" s="47" t="s">
        <v>175</v>
      </c>
      <c r="AA137" s="64" t="s">
        <v>164</v>
      </c>
      <c r="AB137" t="s">
        <v>172</v>
      </c>
      <c r="AC137" s="47" t="s">
        <v>175</v>
      </c>
    </row>
    <row r="138" spans="1:29" x14ac:dyDescent="0.25">
      <c r="A138" t="s">
        <v>13</v>
      </c>
      <c r="B138" t="s">
        <v>11</v>
      </c>
      <c r="C138" t="s">
        <v>12</v>
      </c>
      <c r="D138" s="79" t="s">
        <v>11</v>
      </c>
      <c r="E138" s="65" t="str">
        <f t="shared" si="2"/>
        <v>CABA</v>
      </c>
      <c r="G138" s="64" t="s">
        <v>164</v>
      </c>
      <c r="H138" t="s">
        <v>172</v>
      </c>
      <c r="I138" s="47" t="s">
        <v>173</v>
      </c>
      <c r="K138" s="64" t="s">
        <v>164</v>
      </c>
      <c r="L138" t="s">
        <v>172</v>
      </c>
      <c r="M138" s="47" t="s">
        <v>173</v>
      </c>
      <c r="O138" s="64" t="s">
        <v>164</v>
      </c>
      <c r="P138" t="s">
        <v>172</v>
      </c>
      <c r="Q138" s="47" t="s">
        <v>173</v>
      </c>
      <c r="S138" s="64" t="s">
        <v>164</v>
      </c>
      <c r="T138" t="s">
        <v>172</v>
      </c>
      <c r="U138" s="47" t="s">
        <v>173</v>
      </c>
      <c r="W138" s="64" t="s">
        <v>164</v>
      </c>
      <c r="X138" t="s">
        <v>172</v>
      </c>
      <c r="Y138" s="47" t="s">
        <v>173</v>
      </c>
      <c r="AA138" s="64" t="s">
        <v>164</v>
      </c>
      <c r="AB138" t="s">
        <v>172</v>
      </c>
      <c r="AC138" s="47" t="s">
        <v>173</v>
      </c>
    </row>
    <row r="139" spans="1:29" x14ac:dyDescent="0.25">
      <c r="A139" t="s">
        <v>13</v>
      </c>
      <c r="B139" t="s">
        <v>11</v>
      </c>
      <c r="C139" t="s">
        <v>12</v>
      </c>
      <c r="D139" s="79" t="s">
        <v>12</v>
      </c>
      <c r="E139" s="65" t="str">
        <f t="shared" si="2"/>
        <v>CABB</v>
      </c>
      <c r="G139" s="64" t="s">
        <v>164</v>
      </c>
      <c r="H139" t="s">
        <v>172</v>
      </c>
      <c r="I139" s="47" t="s">
        <v>173</v>
      </c>
      <c r="K139" s="64" t="s">
        <v>164</v>
      </c>
      <c r="L139" t="s">
        <v>172</v>
      </c>
      <c r="M139" s="47" t="s">
        <v>173</v>
      </c>
      <c r="O139" s="64" t="s">
        <v>164</v>
      </c>
      <c r="P139" t="s">
        <v>172</v>
      </c>
      <c r="Q139" s="47" t="s">
        <v>173</v>
      </c>
      <c r="S139" s="64" t="s">
        <v>164</v>
      </c>
      <c r="T139" t="s">
        <v>172</v>
      </c>
      <c r="U139" s="47" t="s">
        <v>173</v>
      </c>
      <c r="W139" s="64" t="s">
        <v>164</v>
      </c>
      <c r="X139" t="s">
        <v>172</v>
      </c>
      <c r="Y139" s="47" t="s">
        <v>173</v>
      </c>
      <c r="AA139" s="64" t="s">
        <v>164</v>
      </c>
      <c r="AB139" t="s">
        <v>172</v>
      </c>
      <c r="AC139" s="47" t="s">
        <v>173</v>
      </c>
    </row>
    <row r="140" spans="1:29" x14ac:dyDescent="0.25">
      <c r="A140" t="s">
        <v>13</v>
      </c>
      <c r="B140" t="s">
        <v>11</v>
      </c>
      <c r="C140" t="s">
        <v>12</v>
      </c>
      <c r="D140" s="79" t="s">
        <v>13</v>
      </c>
      <c r="E140" s="65" t="str">
        <f t="shared" si="2"/>
        <v>CABC</v>
      </c>
      <c r="G140" s="64" t="s">
        <v>164</v>
      </c>
      <c r="H140" t="s">
        <v>172</v>
      </c>
      <c r="I140" s="47" t="s">
        <v>173</v>
      </c>
      <c r="K140" s="64" t="s">
        <v>164</v>
      </c>
      <c r="L140" t="s">
        <v>172</v>
      </c>
      <c r="M140" s="47" t="s">
        <v>173</v>
      </c>
      <c r="O140" s="64" t="s">
        <v>164</v>
      </c>
      <c r="P140" t="s">
        <v>172</v>
      </c>
      <c r="Q140" s="47" t="s">
        <v>173</v>
      </c>
      <c r="S140" s="64" t="s">
        <v>164</v>
      </c>
      <c r="T140" t="s">
        <v>172</v>
      </c>
      <c r="U140" s="47" t="s">
        <v>173</v>
      </c>
      <c r="W140" s="64" t="s">
        <v>164</v>
      </c>
      <c r="X140" t="s">
        <v>172</v>
      </c>
      <c r="Y140" s="47" t="s">
        <v>173</v>
      </c>
      <c r="AA140" s="64" t="s">
        <v>164</v>
      </c>
      <c r="AB140" t="s">
        <v>172</v>
      </c>
      <c r="AC140" s="47" t="s">
        <v>173</v>
      </c>
    </row>
    <row r="141" spans="1:29" x14ac:dyDescent="0.25">
      <c r="A141" t="s">
        <v>13</v>
      </c>
      <c r="B141" t="s">
        <v>11</v>
      </c>
      <c r="C141" t="s">
        <v>13</v>
      </c>
      <c r="D141" s="79" t="s">
        <v>11</v>
      </c>
      <c r="E141" s="65" t="str">
        <f t="shared" si="2"/>
        <v>CACA</v>
      </c>
      <c r="G141" s="64" t="s">
        <v>164</v>
      </c>
      <c r="H141" t="s">
        <v>172</v>
      </c>
      <c r="I141" s="47" t="s">
        <v>174</v>
      </c>
      <c r="K141" s="64" t="s">
        <v>164</v>
      </c>
      <c r="L141" t="s">
        <v>172</v>
      </c>
      <c r="M141" s="47" t="s">
        <v>174</v>
      </c>
      <c r="O141" s="64" t="s">
        <v>164</v>
      </c>
      <c r="P141" t="s">
        <v>172</v>
      </c>
      <c r="Q141" s="47" t="s">
        <v>174</v>
      </c>
      <c r="S141" s="64" t="s">
        <v>164</v>
      </c>
      <c r="T141" t="s">
        <v>172</v>
      </c>
      <c r="U141" s="47" t="s">
        <v>174</v>
      </c>
      <c r="W141" s="64" t="s">
        <v>164</v>
      </c>
      <c r="X141" t="s">
        <v>172</v>
      </c>
      <c r="Y141" s="47" t="s">
        <v>174</v>
      </c>
      <c r="AA141" s="64" t="s">
        <v>164</v>
      </c>
      <c r="AB141" t="s">
        <v>172</v>
      </c>
      <c r="AC141" s="47" t="s">
        <v>174</v>
      </c>
    </row>
    <row r="142" spans="1:29" x14ac:dyDescent="0.25">
      <c r="A142" t="s">
        <v>13</v>
      </c>
      <c r="B142" t="s">
        <v>11</v>
      </c>
      <c r="C142" t="s">
        <v>13</v>
      </c>
      <c r="D142" s="79" t="s">
        <v>12</v>
      </c>
      <c r="E142" s="65" t="str">
        <f t="shared" si="2"/>
        <v>CACB</v>
      </c>
      <c r="G142" s="64" t="s">
        <v>164</v>
      </c>
      <c r="H142" t="s">
        <v>172</v>
      </c>
      <c r="I142" s="47" t="s">
        <v>174</v>
      </c>
      <c r="K142" s="64" t="s">
        <v>164</v>
      </c>
      <c r="L142" t="s">
        <v>172</v>
      </c>
      <c r="M142" s="47" t="s">
        <v>174</v>
      </c>
      <c r="O142" s="64" t="s">
        <v>164</v>
      </c>
      <c r="P142" t="s">
        <v>172</v>
      </c>
      <c r="Q142" s="47" t="s">
        <v>174</v>
      </c>
      <c r="S142" s="64" t="s">
        <v>164</v>
      </c>
      <c r="T142" t="s">
        <v>172</v>
      </c>
      <c r="U142" s="47" t="s">
        <v>174</v>
      </c>
      <c r="W142" s="64" t="s">
        <v>164</v>
      </c>
      <c r="X142" t="s">
        <v>172</v>
      </c>
      <c r="Y142" s="47" t="s">
        <v>174</v>
      </c>
      <c r="AA142" s="64" t="s">
        <v>164</v>
      </c>
      <c r="AB142" t="s">
        <v>172</v>
      </c>
      <c r="AC142" s="47" t="s">
        <v>174</v>
      </c>
    </row>
    <row r="143" spans="1:29" x14ac:dyDescent="0.25">
      <c r="A143" t="s">
        <v>13</v>
      </c>
      <c r="B143" t="s">
        <v>11</v>
      </c>
      <c r="C143" t="s">
        <v>13</v>
      </c>
      <c r="D143" s="79" t="s">
        <v>13</v>
      </c>
      <c r="E143" s="65" t="str">
        <f t="shared" si="2"/>
        <v>CACC</v>
      </c>
      <c r="G143" s="64" t="s">
        <v>164</v>
      </c>
      <c r="H143" t="s">
        <v>172</v>
      </c>
      <c r="I143" s="47" t="s">
        <v>174</v>
      </c>
      <c r="K143" s="64" t="s">
        <v>164</v>
      </c>
      <c r="L143" t="s">
        <v>172</v>
      </c>
      <c r="M143" s="47" t="s">
        <v>174</v>
      </c>
      <c r="O143" s="64" t="s">
        <v>164</v>
      </c>
      <c r="P143" t="s">
        <v>172</v>
      </c>
      <c r="Q143" s="47" t="s">
        <v>174</v>
      </c>
      <c r="S143" s="64" t="s">
        <v>164</v>
      </c>
      <c r="T143" t="s">
        <v>172</v>
      </c>
      <c r="U143" s="47" t="s">
        <v>174</v>
      </c>
      <c r="W143" s="64" t="s">
        <v>164</v>
      </c>
      <c r="X143" t="s">
        <v>172</v>
      </c>
      <c r="Y143" s="47" t="s">
        <v>174</v>
      </c>
      <c r="AA143" s="64" t="s">
        <v>164</v>
      </c>
      <c r="AB143" t="s">
        <v>172</v>
      </c>
      <c r="AC143" s="47" t="s">
        <v>174</v>
      </c>
    </row>
    <row r="144" spans="1:29" x14ac:dyDescent="0.25">
      <c r="A144" t="s">
        <v>13</v>
      </c>
      <c r="B144" t="s">
        <v>11</v>
      </c>
      <c r="C144" t="s">
        <v>14</v>
      </c>
      <c r="D144" s="79" t="s">
        <v>11</v>
      </c>
      <c r="E144" s="65" t="str">
        <f t="shared" si="2"/>
        <v>CADA</v>
      </c>
      <c r="G144" s="64" t="s">
        <v>164</v>
      </c>
      <c r="H144" t="s">
        <v>172</v>
      </c>
      <c r="I144" s="47" t="s">
        <v>175</v>
      </c>
      <c r="K144" s="64" t="s">
        <v>164</v>
      </c>
      <c r="L144" t="s">
        <v>172</v>
      </c>
      <c r="M144" s="47" t="s">
        <v>175</v>
      </c>
      <c r="O144" s="64" t="s">
        <v>164</v>
      </c>
      <c r="P144" t="s">
        <v>172</v>
      </c>
      <c r="Q144" s="47" t="s">
        <v>175</v>
      </c>
      <c r="S144" s="64" t="s">
        <v>164</v>
      </c>
      <c r="T144" t="s">
        <v>172</v>
      </c>
      <c r="U144" s="47" t="s">
        <v>175</v>
      </c>
      <c r="W144" s="64" t="s">
        <v>164</v>
      </c>
      <c r="X144" t="s">
        <v>172</v>
      </c>
      <c r="Y144" s="47" t="s">
        <v>175</v>
      </c>
      <c r="AA144" s="64" t="s">
        <v>164</v>
      </c>
      <c r="AB144" t="s">
        <v>172</v>
      </c>
      <c r="AC144" s="47" t="s">
        <v>175</v>
      </c>
    </row>
    <row r="145" spans="1:29" x14ac:dyDescent="0.25">
      <c r="A145" t="s">
        <v>13</v>
      </c>
      <c r="B145" t="s">
        <v>11</v>
      </c>
      <c r="C145" t="s">
        <v>14</v>
      </c>
      <c r="D145" s="79" t="s">
        <v>12</v>
      </c>
      <c r="E145" s="65" t="str">
        <f t="shared" si="2"/>
        <v>CADB</v>
      </c>
      <c r="G145" s="64" t="s">
        <v>164</v>
      </c>
      <c r="H145" t="s">
        <v>172</v>
      </c>
      <c r="I145" s="47" t="s">
        <v>175</v>
      </c>
      <c r="K145" s="64" t="s">
        <v>164</v>
      </c>
      <c r="L145" t="s">
        <v>172</v>
      </c>
      <c r="M145" s="47" t="s">
        <v>175</v>
      </c>
      <c r="O145" s="64" t="s">
        <v>164</v>
      </c>
      <c r="P145" t="s">
        <v>172</v>
      </c>
      <c r="Q145" s="47" t="s">
        <v>175</v>
      </c>
      <c r="S145" s="64" t="s">
        <v>164</v>
      </c>
      <c r="T145" t="s">
        <v>172</v>
      </c>
      <c r="U145" s="47" t="s">
        <v>175</v>
      </c>
      <c r="W145" s="64" t="s">
        <v>164</v>
      </c>
      <c r="X145" t="s">
        <v>172</v>
      </c>
      <c r="Y145" s="47" t="s">
        <v>175</v>
      </c>
      <c r="AA145" s="64" t="s">
        <v>164</v>
      </c>
      <c r="AB145" t="s">
        <v>172</v>
      </c>
      <c r="AC145" s="47" t="s">
        <v>175</v>
      </c>
    </row>
    <row r="146" spans="1:29" ht="15.75" thickBot="1" x14ac:dyDescent="0.3">
      <c r="A146" t="s">
        <v>13</v>
      </c>
      <c r="B146" s="48" t="s">
        <v>11</v>
      </c>
      <c r="C146" s="48" t="s">
        <v>14</v>
      </c>
      <c r="D146" s="85" t="s">
        <v>13</v>
      </c>
      <c r="E146" s="86" t="str">
        <f t="shared" si="2"/>
        <v>CADC</v>
      </c>
      <c r="F146" s="48"/>
      <c r="G146" s="67" t="s">
        <v>164</v>
      </c>
      <c r="H146" s="48" t="s">
        <v>172</v>
      </c>
      <c r="I146" s="49" t="s">
        <v>175</v>
      </c>
      <c r="J146" s="48"/>
      <c r="K146" s="67" t="s">
        <v>164</v>
      </c>
      <c r="L146" s="48" t="s">
        <v>172</v>
      </c>
      <c r="M146" s="49" t="s">
        <v>175</v>
      </c>
      <c r="N146" s="48"/>
      <c r="O146" s="67" t="s">
        <v>164</v>
      </c>
      <c r="P146" s="48" t="s">
        <v>172</v>
      </c>
      <c r="Q146" s="49" t="s">
        <v>175</v>
      </c>
      <c r="R146" s="48"/>
      <c r="S146" s="67" t="s">
        <v>164</v>
      </c>
      <c r="T146" s="48" t="s">
        <v>172</v>
      </c>
      <c r="U146" s="49" t="s">
        <v>175</v>
      </c>
      <c r="V146" s="48"/>
      <c r="W146" s="67" t="s">
        <v>164</v>
      </c>
      <c r="X146" s="48" t="s">
        <v>172</v>
      </c>
      <c r="Y146" s="49" t="s">
        <v>175</v>
      </c>
      <c r="Z146" s="48"/>
      <c r="AA146" s="67" t="s">
        <v>164</v>
      </c>
      <c r="AB146" s="48" t="s">
        <v>172</v>
      </c>
      <c r="AC146" s="49" t="s">
        <v>175</v>
      </c>
    </row>
  </sheetData>
  <mergeCells count="7">
    <mergeCell ref="AA1:AC1"/>
    <mergeCell ref="G1:I1"/>
    <mergeCell ref="A1:D1"/>
    <mergeCell ref="K1:M1"/>
    <mergeCell ref="O1:Q1"/>
    <mergeCell ref="S1:U1"/>
    <mergeCell ref="W1:Y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7baa5d819c44f7c9e8a3ba9a4b9794e xmlns="a0eaa509-0e18-4a42-a273-2a187555bbc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ARE 742/RGE 742</TermName>
          <TermId xmlns="http://schemas.microsoft.com/office/infopath/2007/PartnerControls">10b5f8fb-89c6-4887-829e-6ad08687799e</TermId>
        </TermInfo>
        <TermInfo xmlns="http://schemas.microsoft.com/office/infopath/2007/PartnerControls">
          <TermName xmlns="http://schemas.microsoft.com/office/infopath/2007/PartnerControls">RTV 331/PTR 331</TermName>
          <TermId xmlns="http://schemas.microsoft.com/office/infopath/2007/PartnerControls">441a58af-50a2-47ae-96ff-533bba4942cb</TermId>
        </TermInfo>
        <TermInfo xmlns="http://schemas.microsoft.com/office/infopath/2007/PartnerControls">
          <TermName xmlns="http://schemas.microsoft.com/office/infopath/2007/PartnerControls">RTV 303.2/PTR 303.2</TermName>
          <TermId xmlns="http://schemas.microsoft.com/office/infopath/2007/PartnerControls">95561679-b24d-4c4f-9eed-72301c72acec</TermId>
        </TermInfo>
        <TermInfo xmlns="http://schemas.microsoft.com/office/infopath/2007/PartnerControls">
          <TermName xmlns="http://schemas.microsoft.com/office/infopath/2007/PartnerControls">RTV 303.1/PTR 303.1</TermName>
          <TermId xmlns="http://schemas.microsoft.com/office/infopath/2007/PartnerControls">9af4090b-c4f1-4c76-9e97-3bbe7644db44</TermId>
        </TermInfo>
      </Terms>
    </n7baa5d819c44f7c9e8a3ba9a4b9794e>
    <IMarinPublishDate xmlns="a0eaa509-0e18-4a42-a273-2a187555bbc9">2025-02-05T23:00:00+00:00</IMarinPublishDate>
    <c4a606277b3e489da7a1072849a8af81 xmlns="8fe442d1-2828-476f-9eb4-013ef63948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Traffic Management and Services</TermName>
          <TermId xmlns="http://schemas.microsoft.com/office/infopath/2007/PartnerControls">134f015d-3d81-43b0-918f-e901cc63b51e</TermId>
        </TermInfo>
      </Terms>
    </c4a606277b3e489da7a1072849a8af81>
    <IMarinIDLanguageRoot xmlns="a0eaa509-0e18-4a42-a273-2a187555bbc9" xsi:nil="true"/>
    <jba13d5c9aaf4336a75f8988cbd12f44 xmlns="a0eaa509-0e18-4a42-a273-2a187555bbc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België/Belgique</TermName>
          <TermId xmlns="http://schemas.microsoft.com/office/infopath/2007/PartnerControls">c407afb8-53fc-4120-b49e-ad47a33ffbb5</TermId>
        </TermInfo>
      </Terms>
    </jba13d5c9aaf4336a75f8988cbd12f44>
    <IMarinRelatedKey xmlns="a0eaa509-0e18-4a42-a273-2a187555bbc9">#N/A</IMarinRelatedKey>
    <IMarinOtherLanguages xmlns="a0eaa509-0e18-4a42-a273-2a187555bbc9">[{"language":"FR","url":"https://infrabel.sharepoint.com/sites/201801/Reglementations/Matrice_d'analyse_de_risques_type I.xlsm"}]</IMarinOtherLanguages>
    <TaxCatchAllLabel xmlns="8fe442d1-2828-476f-9eb4-013ef63948cb" xsi:nil="true"/>
    <IMarinAuthors xmlns="8fe442d1-2828-476f-9eb4-013ef63948cb">
      <UserInfo>
        <DisplayName/>
        <AccountId xsi:nil="true"/>
        <AccountType/>
      </UserInfo>
    </IMarinAuthors>
    <kd52a20fe5664043968c1900251b14c9 xmlns="a0eaa509-0e18-4a42-a273-2a187555bbc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Omzendbrief/Circulaire</TermName>
          <TermId xmlns="http://schemas.microsoft.com/office/infopath/2007/PartnerControls">6609dc7d-a430-4280-b366-371f6c1d1275</TermId>
        </TermInfo>
      </Terms>
    </kd52a20fe5664043968c1900251b14c9>
    <IMarinReference xmlns="a0eaa509-0e18-4a42-a273-2a187555bbc9">05 I-AM/2022 - Bijlage I</IMarinReference>
    <IMarinReglementationStatus xmlns="a0eaa509-0e18-4a42-a273-2a187555bbc9">Huidig - Actuelle</IMarinReglementationStatus>
    <TaxCatchAll xmlns="8fe442d1-2828-476f-9eb4-013ef63948cb">
      <Value>1018</Value>
      <Value>55</Value>
      <Value>452</Value>
      <Value>60</Value>
      <Value>59</Value>
      <Value>448</Value>
      <Value>56</Value>
      <Value>293</Value>
      <Value>54</Value>
      <Value>138</Value>
      <Value>289</Value>
    </TaxCatchAll>
    <a16f01cd13fe4c0f8112cc0fed674d2f xmlns="a0eaa509-0e18-4a42-a273-2a187555bbc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</TermName>
          <TermId xmlns="http://schemas.microsoft.com/office/infopath/2007/PartnerControls">793cfd87-79e4-43c1-9b2f-5d620c99d915</TermId>
        </TermInfo>
      </Terms>
    </a16f01cd13fe4c0f8112cc0fed674d2f>
    <IMarinFreeKeywords xmlns="a0eaa509-0e18-4a42-a273-2a187555bbc9" xsi:nil="true"/>
    <kcccdda34d3843729fd5497abab3fe0f xmlns="a0eaa509-0e18-4a42-a273-2a187555bbc9">
      <Terms xmlns="http://schemas.microsoft.com/office/infopath/2007/PartnerControls">
        <TermInfo xmlns="http://schemas.microsoft.com/office/infopath/2007/PartnerControls">
          <TermName xmlns="http://schemas.microsoft.com/office/infopath/2007/PartnerControls">3.Intern/beperkt gebruik (IB) - Usage interne/limité (IL)</TermName>
          <TermId xmlns="http://schemas.microsoft.com/office/infopath/2007/PartnerControls">3cdf9d11-b6a0-4eee-938d-13a9949e05ce</TermId>
        </TermInfo>
      </Terms>
    </kcccdda34d3843729fd5497abab3fe0f>
    <IMarinApplicationDate xmlns="a0eaa509-0e18-4a42-a273-2a187555bbc9">2023-11-09T23:00:00+00:00</IMarinApplicationDate>
    <IMarinValidityDate xmlns="a0eaa509-0e18-4a42-a273-2a187555bbc9" xsi:nil="true"/>
    <je6e5b5b14f24eafa2ded2331807adfd xmlns="a0eaa509-0e18-4a42-a273-2a187555bbc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I-AM.11-Operational Safety, Certification and Staffing</TermName>
          <TermId xmlns="http://schemas.microsoft.com/office/infopath/2007/PartnerControls">891be2df-6a51-4b32-9e14-8fe49cf0a9b2</TermId>
        </TermInfo>
      </Terms>
    </je6e5b5b14f24eafa2ded2331807adfd>
    <IMarinAcceptanceDate xmlns="a0eaa509-0e18-4a42-a273-2a187555bbc9">2023-11-09T23:00:00+00:00</IMarinAcceptanceDate>
    <ecd037a4a4b440dd910e9739397aa52c xmlns="a0eaa509-0e18-4a42-a273-2a187555bbc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Infrabel collaborators</TermName>
          <TermId xmlns="http://schemas.microsoft.com/office/infopath/2007/PartnerControls">a610bf96-4d84-4db0-ad4c-1879042eb87c</TermId>
        </TermInfo>
      </Terms>
    </ecd037a4a4b440dd910e9739397aa52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ARIN" ma:contentTypeID="0x010100CA99CBF7FC5430408221788FFE0FEF2200BC2BED804748CF4C83C2B0F52938CED6" ma:contentTypeVersion="199" ma:contentTypeDescription="" ma:contentTypeScope="" ma:versionID="44749555693b93b3f8c101e8e8afff7b">
  <xsd:schema xmlns:xsd="http://www.w3.org/2001/XMLSchema" xmlns:xs="http://www.w3.org/2001/XMLSchema" xmlns:p="http://schemas.microsoft.com/office/2006/metadata/properties" xmlns:ns2="a0eaa509-0e18-4a42-a273-2a187555bbc9" xmlns:ns3="8fe442d1-2828-476f-9eb4-013ef63948cb" xmlns:ns4="cf5a5790-33d3-4b63-8ca4-27a29fab79d8" targetNamespace="http://schemas.microsoft.com/office/2006/metadata/properties" ma:root="true" ma:fieldsID="fb5afe29c0236729573b297e6eae6ef9" ns2:_="" ns3:_="" ns4:_="">
    <xsd:import namespace="a0eaa509-0e18-4a42-a273-2a187555bbc9"/>
    <xsd:import namespace="8fe442d1-2828-476f-9eb4-013ef63948cb"/>
    <xsd:import namespace="cf5a5790-33d3-4b63-8ca4-27a29fab79d8"/>
    <xsd:element name="properties">
      <xsd:complexType>
        <xsd:sequence>
          <xsd:element name="documentManagement">
            <xsd:complexType>
              <xsd:all>
                <xsd:element ref="ns2:IMarinReference"/>
                <xsd:element ref="ns2:IMarinAcceptanceDate"/>
                <xsd:element ref="ns2:IMarinPublishDate"/>
                <xsd:element ref="ns2:IMarinReglementationStatus"/>
                <xsd:element ref="ns2:IMarinFreeKeywords" minOccurs="0"/>
                <xsd:element ref="ns2:IMarinApplicationDate" minOccurs="0"/>
                <xsd:element ref="ns2:IMarinValidityDate" minOccurs="0"/>
                <xsd:element ref="ns3:IMarinAuthors" minOccurs="0"/>
                <xsd:element ref="ns2:IMarinRelatedKey" minOccurs="0"/>
                <xsd:element ref="ns2:IMarinOtherLanguages" minOccurs="0"/>
                <xsd:element ref="ns2:IMarinIDLanguageRoot" minOccurs="0"/>
                <xsd:element ref="ns3:TaxCatchAll" minOccurs="0"/>
                <xsd:element ref="ns2:ecd037a4a4b440dd910e9739397aa52c" minOccurs="0"/>
                <xsd:element ref="ns2:jba13d5c9aaf4336a75f8988cbd12f44" minOccurs="0"/>
                <xsd:element ref="ns2:kcccdda34d3843729fd5497abab3fe0f" minOccurs="0"/>
                <xsd:element ref="ns2:a16f01cd13fe4c0f8112cc0fed674d2f" minOccurs="0"/>
                <xsd:element ref="ns2:n7baa5d819c44f7c9e8a3ba9a4b9794e" minOccurs="0"/>
                <xsd:element ref="ns2:kd52a20fe5664043968c1900251b14c9" minOccurs="0"/>
                <xsd:element ref="ns3:TaxCatchAllLabel" minOccurs="0"/>
                <xsd:element ref="ns2:je6e5b5b14f24eafa2ded2331807adfd" minOccurs="0"/>
                <xsd:element ref="ns4:MediaServiceMetadata" minOccurs="0"/>
                <xsd:element ref="ns4:MediaServiceFastMetadata" minOccurs="0"/>
                <xsd:element ref="ns3:c4a606277b3e489da7a1072849a8af81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a509-0e18-4a42-a273-2a187555bbc9" elementFormDefault="qualified">
    <xsd:import namespace="http://schemas.microsoft.com/office/2006/documentManagement/types"/>
    <xsd:import namespace="http://schemas.microsoft.com/office/infopath/2007/PartnerControls"/>
    <xsd:element name="IMarinReference" ma:index="2" ma:displayName="Reference" ma:default="" ma:indexed="true" ma:internalName="IMarinReference" ma:readOnly="false">
      <xsd:simpleType>
        <xsd:restriction base="dms:Text">
          <xsd:maxLength value="255"/>
        </xsd:restriction>
      </xsd:simpleType>
    </xsd:element>
    <xsd:element name="IMarinAcceptanceDate" ma:index="4" ma:displayName="Acceptance Date" ma:default="" ma:format="DateOnly" ma:internalName="IMarinAcceptanceDate" ma:readOnly="false">
      <xsd:simpleType>
        <xsd:restriction base="dms:DateTime"/>
      </xsd:simpleType>
    </xsd:element>
    <xsd:element name="IMarinPublishDate" ma:index="5" ma:displayName="Publish date" ma:default="" ma:format="DateOnly" ma:indexed="true" ma:internalName="IMarinPublishDate" ma:readOnly="false">
      <xsd:simpleType>
        <xsd:restriction base="dms:DateTime"/>
      </xsd:simpleType>
    </xsd:element>
    <xsd:element name="IMarinReglementationStatus" ma:index="10" ma:displayName="Reglementation Status" ma:format="Dropdown" ma:indexed="true" ma:internalName="IMarinReglementationStatus" ma:readOnly="false">
      <xsd:simpleType>
        <xsd:restriction base="dms:Choice">
          <xsd:enumeration value="Huidig - Actuelle"/>
          <xsd:enumeration value="Toekomstig - Future"/>
          <xsd:enumeration value="Niet meer van Toepassing - Plus d'application"/>
          <xsd:enumeration value="Niet meer van toepassing - plus d'application"/>
          <xsd:enumeration value="Niet meer van toepassing - Plus d'application"/>
        </xsd:restriction>
      </xsd:simpleType>
    </xsd:element>
    <xsd:element name="IMarinFreeKeywords" ma:index="12" nillable="true" ma:displayName="Free Keywords" ma:default="" ma:internalName="IMarinFreeKeywords" ma:readOnly="false">
      <xsd:simpleType>
        <xsd:restriction base="dms:Text">
          <xsd:maxLength value="255"/>
        </xsd:restriction>
      </xsd:simpleType>
    </xsd:element>
    <xsd:element name="IMarinApplicationDate" ma:index="13" nillable="true" ma:displayName="Application Date" ma:default="" ma:format="DateTime" ma:indexed="true" ma:internalName="IMarinApplicationDate" ma:readOnly="false">
      <xsd:simpleType>
        <xsd:restriction base="dms:DateTime"/>
      </xsd:simpleType>
    </xsd:element>
    <xsd:element name="IMarinValidityDate" ma:index="14" nillable="true" ma:displayName="Validity date" ma:default="" ma:format="DateTime" ma:internalName="IMarinValidityDate" ma:readOnly="false">
      <xsd:simpleType>
        <xsd:restriction base="dms:DateTime"/>
      </xsd:simpleType>
    </xsd:element>
    <xsd:element name="IMarinRelatedKey" ma:index="18" nillable="true" ma:displayName="Related Key" ma:indexed="true" ma:internalName="IMarinRelatedKey" ma:readOnly="false">
      <xsd:simpleType>
        <xsd:restriction base="dms:Text">
          <xsd:maxLength value="255"/>
        </xsd:restriction>
      </xsd:simpleType>
    </xsd:element>
    <xsd:element name="IMarinOtherLanguages" ma:index="19" nillable="true" ma:displayName="Other Languages" ma:default="" ma:hidden="true" ma:internalName="IMarinOtherLanguages" ma:readOnly="false">
      <xsd:simpleType>
        <xsd:restriction base="dms:Note"/>
      </xsd:simpleType>
    </xsd:element>
    <xsd:element name="IMarinIDLanguageRoot" ma:index="20" nillable="true" ma:displayName="IDLanguageRoot" ma:default="" ma:hidden="true" ma:internalName="IMarinIDLanguageRoot" ma:readOnly="false">
      <xsd:simpleType>
        <xsd:restriction base="dms:Text">
          <xsd:maxLength value="255"/>
        </xsd:restriction>
      </xsd:simpleType>
    </xsd:element>
    <xsd:element name="ecd037a4a4b440dd910e9739397aa52c" ma:index="25" nillable="true" ma:taxonomy="true" ma:internalName="ecd037a4a4b440dd910e9739397aa52c" ma:taxonomyFieldName="IMarinTargetAudience" ma:displayName="Target Audience" ma:readOnly="false" ma:default="" ma:fieldId="{ecd037a4-a4b4-40dd-910e-9739397aa52c}" ma:sspId="bc906eb2-bba6-4004-ac16-0981e5460a57" ma:termSetId="0790fb8d-e4db-48e5-96af-9ed964d884e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a13d5c9aaf4336a75f8988cbd12f44" ma:index="26" ma:taxonomy="true" ma:internalName="jba13d5c9aaf4336a75f8988cbd12f44" ma:taxonomyFieldName="IMarinGeographicalArea" ma:displayName="Geographical area" ma:readOnly="false" ma:default="" ma:fieldId="{3ba13d5c-9aaf-4336-a75f-8988cbd12f44}" ma:taxonomyMulti="true" ma:sspId="bc906eb2-bba6-4004-ac16-0981e5460a57" ma:termSetId="4bba9702-0d60-4bdb-9896-8b492505c6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cccdda34d3843729fd5497abab3fe0f" ma:index="27" nillable="true" ma:taxonomy="true" ma:internalName="kcccdda34d3843729fd5497abab3fe0f" ma:taxonomyFieldName="IMarinConfidentialityLevel" ma:displayName="ConfidentialityLevel" ma:readOnly="false" ma:default="" ma:fieldId="{4cccdda3-4d38-4372-9fd5-497abab3fe0f}" ma:sspId="bc906eb2-bba6-4004-ac16-0981e5460a57" ma:termSetId="9db41cbe-0b8e-4bf2-82d2-4c085b9ecf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16f01cd13fe4c0f8112cc0fed674d2f" ma:index="28" ma:taxonomy="true" ma:internalName="a16f01cd13fe4c0f8112cc0fed674d2f" ma:taxonomyFieldName="IMarinDocumentLanguage" ma:displayName="Document Language" ma:indexed="true" ma:readOnly="false" ma:default="" ma:fieldId="{a16f01cd-13fe-4c0f-8112-cc0fed674d2f}" ma:sspId="bc906eb2-bba6-4004-ac16-0981e5460a57" ma:termSetId="2e75e717-35b3-4c03-b437-17dc0c1b1b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baa5d819c44f7c9e8a3ba9a4b9794e" ma:index="29" nillable="true" ma:taxonomy="true" ma:internalName="n7baa5d819c44f7c9e8a3ba9a4b9794e" ma:taxonomyFieldName="IMarinFixedKeywords" ma:displayName="Fixed Keywords" ma:readOnly="false" ma:default="" ma:fieldId="{77baa5d8-19c4-4f7c-9e8a-3ba9a4b9794e}" ma:taxonomyMulti="true" ma:sspId="bc906eb2-bba6-4004-ac16-0981e5460a57" ma:termSetId="7b5dccfa-c42f-4dea-b0be-f86a8fff8b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d52a20fe5664043968c1900251b14c9" ma:index="32" ma:taxonomy="true" ma:internalName="kd52a20fe5664043968c1900251b14c9" ma:taxonomyFieldName="IMarinReglementationType" ma:displayName="Reglementation Type" ma:indexed="true" ma:readOnly="false" ma:default="" ma:fieldId="{4d52a20f-e566-4043-968c-1900251b14c9}" ma:sspId="bc906eb2-bba6-4004-ac16-0981e5460a57" ma:termSetId="03364ff3-538e-4527-8a32-2c1fd79231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e6e5b5b14f24eafa2ded2331807adfd" ma:index="34" ma:taxonomy="true" ma:internalName="je6e5b5b14f24eafa2ded2331807adfd" ma:taxonomyFieldName="IMarinDepartment" ma:displayName="Department" ma:indexed="true" ma:readOnly="false" ma:default="" ma:fieldId="{3e6e5b5b-14f2-4eaf-a2de-d2331807adfd}" ma:sspId="bc906eb2-bba6-4004-ac16-0981e5460a57" ma:termSetId="623fcedc-97ef-423c-a0e7-b1554dd7f1c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42d1-2828-476f-9eb4-013ef63948cb" elementFormDefault="qualified">
    <xsd:import namespace="http://schemas.microsoft.com/office/2006/documentManagement/types"/>
    <xsd:import namespace="http://schemas.microsoft.com/office/infopath/2007/PartnerControls"/>
    <xsd:element name="IMarinAuthors" ma:index="15" nillable="true" ma:displayName="Authors" ma:list="UserInfo" ma:internalName="IMarinAutho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2" nillable="true" ma:displayName="Taxonomy Catch All Column" ma:hidden="true" ma:list="{3a9df4ca-8808-43b1-9510-529c463ad1f1}" ma:internalName="TaxCatchAll" ma:readOnly="false" ma:showField="CatchAllData" ma:web="8fe442d1-2828-476f-9eb4-013ef63948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3" nillable="true" ma:displayName="Taxonomy Catch All Column1" ma:hidden="true" ma:list="{3a9df4ca-8808-43b1-9510-529c463ad1f1}" ma:internalName="TaxCatchAllLabel" ma:readOnly="false" ma:showField="CatchAllDataLabel" ma:web="8fe442d1-2828-476f-9eb4-013ef63948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4a606277b3e489da7a1072849a8af81" ma:index="38" ma:taxonomy="true" ma:internalName="c4a606277b3e489da7a1072849a8af81" ma:taxonomyFieldName="IMarinDiscipline" ma:displayName="Discipline" ma:readOnly="false" ma:default="" ma:fieldId="{c4a60627-7b3e-489d-a7a1-072849a8af81}" ma:sspId="bc906eb2-bba6-4004-ac16-0981e5460a57" ma:termSetId="0ba67f92-17d7-4f1f-8454-2ba7d3380df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a5790-33d3-4b63-8ca4-27a29fab7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CEC0B583-31E1-4945-9A56-91C4F7BEA19B}">
  <ds:schemaRefs>
    <ds:schemaRef ds:uri="http://schemas.microsoft.com/office/2006/metadata/properties"/>
    <ds:schemaRef ds:uri="http://schemas.microsoft.com/office/infopath/2007/PartnerControls"/>
    <ds:schemaRef ds:uri="a0eaa509-0e18-4a42-a273-2a187555bbc9"/>
    <ds:schemaRef ds:uri="8fe442d1-2828-476f-9eb4-013ef63948cb"/>
  </ds:schemaRefs>
</ds:datastoreItem>
</file>

<file path=customXml/itemProps2.xml><?xml version="1.0" encoding="utf-8"?>
<ds:datastoreItem xmlns:ds="http://schemas.openxmlformats.org/officeDocument/2006/customXml" ds:itemID="{67BD0BEA-8A79-46F9-8386-A18E8FDEB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a509-0e18-4a42-a273-2a187555bbc9"/>
    <ds:schemaRef ds:uri="8fe442d1-2828-476f-9eb4-013ef63948cb"/>
    <ds:schemaRef ds:uri="cf5a5790-33d3-4b63-8ca4-27a29fab7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7F8CD-8B0F-4149-B1AA-599DEF28E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Samenvatting</vt:lpstr>
      <vt:lpstr>Metingen en schouwingen (ETCS)</vt:lpstr>
      <vt:lpstr>Licht materiaal (ETCS)</vt:lpstr>
      <vt:lpstr>Middelzwaar materiaal (ETCS)</vt:lpstr>
      <vt:lpstr>Metingen en schouwingen (LS)</vt:lpstr>
      <vt:lpstr>Licht materiaal (LS)</vt:lpstr>
      <vt:lpstr>Middelzwaar materiaal (LS)</vt:lpstr>
      <vt:lpstr>Risicomatrix</vt:lpstr>
      <vt:lpstr>Aankondigingssysteem</vt:lpstr>
      <vt:lpstr>Geen_specifieke_maatregelen_t.o.v._treinverkeer_noodzakelijk</vt:lpstr>
      <vt:lpstr>Gematerialiseerd_sperren_van_beweging</vt:lpstr>
      <vt:lpstr>Kijkuit</vt:lpstr>
      <vt:lpstr>Materiële_afbakening___Markering_of_Grenswachter</vt:lpstr>
      <vt:lpstr>Materiële_afbakening_Markering</vt:lpstr>
      <vt:lpstr>Niet_gematerialiseerd_sperren_van_beweging</vt:lpstr>
      <vt:lpstr>'Licht materiaal (ETCS)'!Print_Area</vt:lpstr>
      <vt:lpstr>'Licht materiaal (LS)'!Print_Area</vt:lpstr>
      <vt:lpstr>'Metingen en schouwingen (ETCS)'!Print_Area</vt:lpstr>
      <vt:lpstr>'Metingen en schouwingen (LS)'!Print_Area</vt:lpstr>
      <vt:lpstr>'Middelzwaar materiaal (ETCS)'!Print_Area</vt:lpstr>
      <vt:lpstr>'Middelzwaar materiaal (LS)'!Print_Area</vt:lpstr>
      <vt:lpstr>Risicomatrix!Print_Area</vt:lpstr>
      <vt:lpstr>Samenvatting!Print_Area</vt:lpstr>
      <vt:lpstr>Schildwachten_radiobeveiligingssysteem_met_afdekking</vt:lpstr>
      <vt:lpstr>Spoor_buiten_dienst</vt:lpstr>
    </vt:vector>
  </TitlesOfParts>
  <Manager/>
  <Company>Infrabel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Risico-analyse-matrix werken type I- Versie 7.0</dc:title>
  <dc:subject/>
  <dc:creator>Bradt Paul</dc:creator>
  <cp:keywords/>
  <dc:description/>
  <cp:lastModifiedBy>Bradt Paul_HdR</cp:lastModifiedBy>
  <cp:revision/>
  <cp:lastPrinted>2025-07-31T08:18:27Z</cp:lastPrinted>
  <dcterms:created xsi:type="dcterms:W3CDTF">2018-11-20T10:26:43Z</dcterms:created>
  <dcterms:modified xsi:type="dcterms:W3CDTF">2025-12-12T14:33:28Z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0x010100CA99CBF7FC5430408221788FFE0FEF2200BC2BED804748CF4C83C2B0F52938CED6</vt:lpwstr>
  </property>
  <property fmtid="{D5CDD505-2E9C-101B-9397-08002B2CF9AE}" pid="3" name="IMarinDocumentLanguage">
    <vt:lpwstr>56;#NL|793cfd87-79e4-43c1-9b2f-5d620c99d915</vt:lpwstr>
  </property>
  <property fmtid="{D5CDD505-2E9C-101B-9397-08002B2CF9AE}" pid="4" name="IMarinReglementationType">
    <vt:lpwstr>59;#Omzendbrief/Circulaire|6609dc7d-a430-4280-b366-371f6c1d1275</vt:lpwstr>
  </property>
  <property fmtid="{D5CDD505-2E9C-101B-9397-08002B2CF9AE}" pid="5" name="IMarinDepartment">
    <vt:lpwstr>293;#I-AM.11-Operational Safety, Certification and Staffing|891be2df-6a51-4b32-9e14-8fe49cf0a9b2</vt:lpwstr>
  </property>
  <property fmtid="{D5CDD505-2E9C-101B-9397-08002B2CF9AE}" pid="6" name="IMarinFixedKeywords">
    <vt:lpwstr>138;#ARE 742/RGE 742|10b5f8fb-89c6-4887-829e-6ad08687799e;#289;#RTV 331/PTR 331|441a58af-50a2-47ae-96ff-533bba4942cb;#448;#RTV 303.2/PTR 303.2|95561679-b24d-4c4f-9eed-72301c72acec;#452;#RTV 303.1/PTR 303.1|9af4090b-c4f1-4c76-9e97-3bbe7644db44</vt:lpwstr>
  </property>
  <property fmtid="{D5CDD505-2E9C-101B-9397-08002B2CF9AE}" pid="7" name="ol_Department">
    <vt:lpwstr/>
  </property>
  <property fmtid="{D5CDD505-2E9C-101B-9397-08002B2CF9AE}" pid="8" name="IMarinConfidentialityLevel">
    <vt:lpwstr>55;#3.Intern/beperkt gebruik (IB) - Usage interne/limité (IL)|3cdf9d11-b6a0-4eee-938d-13a9949e05ce</vt:lpwstr>
  </property>
  <property fmtid="{D5CDD505-2E9C-101B-9397-08002B2CF9AE}" pid="9" name="Original">
    <vt:bool>false</vt:bool>
  </property>
  <property fmtid="{D5CDD505-2E9C-101B-9397-08002B2CF9AE}" pid="10" name="k9db00333146424395933c1dceb446bb">
    <vt:lpwstr/>
  </property>
  <property fmtid="{D5CDD505-2E9C-101B-9397-08002B2CF9AE}" pid="11" name="_ExtendedDescription">
    <vt:lpwstr/>
  </property>
  <property fmtid="{D5CDD505-2E9C-101B-9397-08002B2CF9AE}" pid="12" name="IMarinInstallation">
    <vt:lpwstr/>
  </property>
  <property fmtid="{D5CDD505-2E9C-101B-9397-08002B2CF9AE}" pid="13" name="IMarinGeographicalArea">
    <vt:lpwstr>1018;#België/Belgique|c407afb8-53fc-4120-b49e-ad47a33ffbb5</vt:lpwstr>
  </property>
  <property fmtid="{D5CDD505-2E9C-101B-9397-08002B2CF9AE}" pid="14" name="f6fc6b1513fc47c286c9c3c9f096e67d">
    <vt:lpwstr/>
  </property>
  <property fmtid="{D5CDD505-2E9C-101B-9397-08002B2CF9AE}" pid="15" name="IMarinRailwayCompanies">
    <vt:lpwstr/>
  </property>
  <property fmtid="{D5CDD505-2E9C-101B-9397-08002B2CF9AE}" pid="16" name="IMarinDiscipline">
    <vt:lpwstr>60;#Traffic Management and Services|134f015d-3d81-43b0-918f-e901cc63b51e</vt:lpwstr>
  </property>
  <property fmtid="{D5CDD505-2E9C-101B-9397-08002B2CF9AE}" pid="17" name="IMarinTargetAudience">
    <vt:lpwstr>54;#All Infrabel collaborators|a610bf96-4d84-4db0-ad4c-1879042eb87c</vt:lpwstr>
  </property>
</Properties>
</file>